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Stavební část" sheetId="2" r:id="rId2"/>
    <sheet name="SO 02 - Elektroinstalace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01 - Stavební část'!$C$104:$K$534</definedName>
    <definedName name="_xlnm.Print_Area" localSheetId="1">'SO 01 - Stavební část'!$C$4:$J$39,'SO 01 - Stavební část'!$C$45:$J$86,'SO 01 - Stavební část'!$C$92:$K$534</definedName>
    <definedName name="_xlnm.Print_Titles" localSheetId="1">'SO 01 - Stavební část'!$104:$104</definedName>
    <definedName name="_xlnm._FilterDatabase" localSheetId="2" hidden="1">'SO 02 - Elektroinstalace'!$C$85:$K$148</definedName>
    <definedName name="_xlnm.Print_Area" localSheetId="2">'SO 02 - Elektroinstalace'!$C$4:$J$39,'SO 02 - Elektroinstalace'!$C$45:$J$67,'SO 02 - Elektroinstalace'!$C$73:$K$148</definedName>
    <definedName name="_xlnm.Print_Titles" localSheetId="2">'SO 02 - Elektroinstalace'!$85:$85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55"/>
  <c r="J17"/>
  <c r="J12"/>
  <c r="J80"/>
  <c r="E7"/>
  <c r="E76"/>
  <c i="2" r="J37"/>
  <c r="J36"/>
  <c i="1" r="AY55"/>
  <c i="2" r="J35"/>
  <c i="1" r="AX55"/>
  <c i="2" r="BI534"/>
  <c r="BH534"/>
  <c r="BG534"/>
  <c r="BF534"/>
  <c r="T534"/>
  <c r="T533"/>
  <c r="R534"/>
  <c r="R533"/>
  <c r="P534"/>
  <c r="P533"/>
  <c r="BI532"/>
  <c r="BH532"/>
  <c r="BG532"/>
  <c r="BF532"/>
  <c r="T532"/>
  <c r="R532"/>
  <c r="P532"/>
  <c r="BI531"/>
  <c r="BH531"/>
  <c r="BG531"/>
  <c r="BF531"/>
  <c r="T531"/>
  <c r="R531"/>
  <c r="P531"/>
  <c r="BI529"/>
  <c r="BH529"/>
  <c r="BG529"/>
  <c r="BF529"/>
  <c r="T529"/>
  <c r="T528"/>
  <c r="R529"/>
  <c r="R528"/>
  <c r="P529"/>
  <c r="P528"/>
  <c r="BI527"/>
  <c r="BH527"/>
  <c r="BG527"/>
  <c r="BF527"/>
  <c r="T527"/>
  <c r="R527"/>
  <c r="P527"/>
  <c r="BI526"/>
  <c r="BH526"/>
  <c r="BG526"/>
  <c r="BF526"/>
  <c r="T526"/>
  <c r="R526"/>
  <c r="P526"/>
  <c r="BI518"/>
  <c r="BH518"/>
  <c r="BG518"/>
  <c r="BF518"/>
  <c r="T518"/>
  <c r="T511"/>
  <c r="R518"/>
  <c r="R511"/>
  <c r="P518"/>
  <c r="P511"/>
  <c r="BI512"/>
  <c r="BH512"/>
  <c r="BG512"/>
  <c r="BF512"/>
  <c r="T512"/>
  <c r="R512"/>
  <c r="P512"/>
  <c r="BI509"/>
  <c r="BH509"/>
  <c r="BG509"/>
  <c r="BF509"/>
  <c r="T509"/>
  <c r="R509"/>
  <c r="P509"/>
  <c r="BI507"/>
  <c r="BH507"/>
  <c r="BG507"/>
  <c r="BF507"/>
  <c r="T507"/>
  <c r="R507"/>
  <c r="P507"/>
  <c r="BI505"/>
  <c r="BH505"/>
  <c r="BG505"/>
  <c r="BF505"/>
  <c r="T505"/>
  <c r="R505"/>
  <c r="P505"/>
  <c r="BI501"/>
  <c r="BH501"/>
  <c r="BG501"/>
  <c r="BF501"/>
  <c r="T501"/>
  <c r="R501"/>
  <c r="P501"/>
  <c r="BI499"/>
  <c r="BH499"/>
  <c r="BG499"/>
  <c r="BF499"/>
  <c r="T499"/>
  <c r="R499"/>
  <c r="P499"/>
  <c r="BI497"/>
  <c r="BH497"/>
  <c r="BG497"/>
  <c r="BF497"/>
  <c r="T497"/>
  <c r="R497"/>
  <c r="P497"/>
  <c r="BI494"/>
  <c r="BH494"/>
  <c r="BG494"/>
  <c r="BF494"/>
  <c r="T494"/>
  <c r="R494"/>
  <c r="P494"/>
  <c r="BI491"/>
  <c r="BH491"/>
  <c r="BG491"/>
  <c r="BF491"/>
  <c r="T491"/>
  <c r="R491"/>
  <c r="P491"/>
  <c r="BI489"/>
  <c r="BH489"/>
  <c r="BG489"/>
  <c r="BF489"/>
  <c r="T489"/>
  <c r="R489"/>
  <c r="P489"/>
  <c r="BI487"/>
  <c r="BH487"/>
  <c r="BG487"/>
  <c r="BF487"/>
  <c r="T487"/>
  <c r="R487"/>
  <c r="P487"/>
  <c r="BI485"/>
  <c r="BH485"/>
  <c r="BG485"/>
  <c r="BF485"/>
  <c r="T485"/>
  <c r="R485"/>
  <c r="P485"/>
  <c r="BI480"/>
  <c r="BH480"/>
  <c r="BG480"/>
  <c r="BF480"/>
  <c r="T480"/>
  <c r="R480"/>
  <c r="P480"/>
  <c r="BI478"/>
  <c r="BH478"/>
  <c r="BG478"/>
  <c r="BF478"/>
  <c r="T478"/>
  <c r="R478"/>
  <c r="P478"/>
  <c r="BI473"/>
  <c r="BH473"/>
  <c r="BG473"/>
  <c r="BF473"/>
  <c r="T473"/>
  <c r="R473"/>
  <c r="P473"/>
  <c r="BI466"/>
  <c r="BH466"/>
  <c r="BG466"/>
  <c r="BF466"/>
  <c r="T466"/>
  <c r="R466"/>
  <c r="P466"/>
  <c r="BI459"/>
  <c r="BH459"/>
  <c r="BG459"/>
  <c r="BF459"/>
  <c r="T459"/>
  <c r="R459"/>
  <c r="P459"/>
  <c r="BI452"/>
  <c r="BH452"/>
  <c r="BG452"/>
  <c r="BF452"/>
  <c r="T452"/>
  <c r="R452"/>
  <c r="P452"/>
  <c r="BI449"/>
  <c r="BH449"/>
  <c r="BG449"/>
  <c r="BF449"/>
  <c r="T449"/>
  <c r="R449"/>
  <c r="P449"/>
  <c r="BI447"/>
  <c r="BH447"/>
  <c r="BG447"/>
  <c r="BF447"/>
  <c r="T447"/>
  <c r="R447"/>
  <c r="P447"/>
  <c r="BI445"/>
  <c r="BH445"/>
  <c r="BG445"/>
  <c r="BF445"/>
  <c r="T445"/>
  <c r="R445"/>
  <c r="P445"/>
  <c r="BI442"/>
  <c r="BH442"/>
  <c r="BG442"/>
  <c r="BF442"/>
  <c r="T442"/>
  <c r="R442"/>
  <c r="P442"/>
  <c r="BI438"/>
  <c r="BH438"/>
  <c r="BG438"/>
  <c r="BF438"/>
  <c r="T438"/>
  <c r="R438"/>
  <c r="P438"/>
  <c r="BI436"/>
  <c r="BH436"/>
  <c r="BG436"/>
  <c r="BF436"/>
  <c r="T436"/>
  <c r="R436"/>
  <c r="P436"/>
  <c r="BI434"/>
  <c r="BH434"/>
  <c r="BG434"/>
  <c r="BF434"/>
  <c r="T434"/>
  <c r="R434"/>
  <c r="P434"/>
  <c r="BI432"/>
  <c r="BH432"/>
  <c r="BG432"/>
  <c r="BF432"/>
  <c r="T432"/>
  <c r="R432"/>
  <c r="P432"/>
  <c r="BI431"/>
  <c r="BH431"/>
  <c r="BG431"/>
  <c r="BF431"/>
  <c r="T431"/>
  <c r="R431"/>
  <c r="P431"/>
  <c r="BI430"/>
  <c r="BH430"/>
  <c r="BG430"/>
  <c r="BF430"/>
  <c r="T430"/>
  <c r="R430"/>
  <c r="P430"/>
  <c r="BI429"/>
  <c r="BH429"/>
  <c r="BG429"/>
  <c r="BF429"/>
  <c r="T429"/>
  <c r="R429"/>
  <c r="P429"/>
  <c r="BI428"/>
  <c r="BH428"/>
  <c r="BG428"/>
  <c r="BF428"/>
  <c r="T428"/>
  <c r="R428"/>
  <c r="P428"/>
  <c r="BI427"/>
  <c r="BH427"/>
  <c r="BG427"/>
  <c r="BF427"/>
  <c r="T427"/>
  <c r="R427"/>
  <c r="P427"/>
  <c r="BI426"/>
  <c r="BH426"/>
  <c r="BG426"/>
  <c r="BF426"/>
  <c r="T426"/>
  <c r="R426"/>
  <c r="P426"/>
  <c r="BI425"/>
  <c r="BH425"/>
  <c r="BG425"/>
  <c r="BF425"/>
  <c r="T425"/>
  <c r="R425"/>
  <c r="P425"/>
  <c r="BI424"/>
  <c r="BH424"/>
  <c r="BG424"/>
  <c r="BF424"/>
  <c r="T424"/>
  <c r="R424"/>
  <c r="P424"/>
  <c r="BI422"/>
  <c r="BH422"/>
  <c r="BG422"/>
  <c r="BF422"/>
  <c r="T422"/>
  <c r="R422"/>
  <c r="P422"/>
  <c r="BI420"/>
  <c r="BH420"/>
  <c r="BG420"/>
  <c r="BF420"/>
  <c r="T420"/>
  <c r="R420"/>
  <c r="P420"/>
  <c r="BI414"/>
  <c r="BH414"/>
  <c r="BG414"/>
  <c r="BF414"/>
  <c r="T414"/>
  <c r="R414"/>
  <c r="P414"/>
  <c r="BI408"/>
  <c r="BH408"/>
  <c r="BG408"/>
  <c r="BF408"/>
  <c r="T408"/>
  <c r="R408"/>
  <c r="P408"/>
  <c r="BI405"/>
  <c r="BH405"/>
  <c r="BG405"/>
  <c r="BF405"/>
  <c r="T405"/>
  <c r="R405"/>
  <c r="P405"/>
  <c r="BI402"/>
  <c r="BH402"/>
  <c r="BG402"/>
  <c r="BF402"/>
  <c r="T402"/>
  <c r="R402"/>
  <c r="P402"/>
  <c r="BI399"/>
  <c r="BH399"/>
  <c r="BG399"/>
  <c r="BF399"/>
  <c r="T399"/>
  <c r="R399"/>
  <c r="P399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0"/>
  <c r="BH390"/>
  <c r="BG390"/>
  <c r="BF390"/>
  <c r="T390"/>
  <c r="R390"/>
  <c r="P390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79"/>
  <c r="BH379"/>
  <c r="BG379"/>
  <c r="BF379"/>
  <c r="T379"/>
  <c r="R379"/>
  <c r="P379"/>
  <c r="BI374"/>
  <c r="BH374"/>
  <c r="BG374"/>
  <c r="BF374"/>
  <c r="T374"/>
  <c r="R374"/>
  <c r="P374"/>
  <c r="BI369"/>
  <c r="BH369"/>
  <c r="BG369"/>
  <c r="BF369"/>
  <c r="T369"/>
  <c r="R369"/>
  <c r="P369"/>
  <c r="BI366"/>
  <c r="BH366"/>
  <c r="BG366"/>
  <c r="BF366"/>
  <c r="T366"/>
  <c r="R366"/>
  <c r="P366"/>
  <c r="BI365"/>
  <c r="BH365"/>
  <c r="BG365"/>
  <c r="BF365"/>
  <c r="T365"/>
  <c r="R365"/>
  <c r="P365"/>
  <c r="BI361"/>
  <c r="BH361"/>
  <c r="BG361"/>
  <c r="BF361"/>
  <c r="T361"/>
  <c r="R361"/>
  <c r="P361"/>
  <c r="BI357"/>
  <c r="BH357"/>
  <c r="BG357"/>
  <c r="BF357"/>
  <c r="T357"/>
  <c r="R357"/>
  <c r="P357"/>
  <c r="BI353"/>
  <c r="BH353"/>
  <c r="BG353"/>
  <c r="BF353"/>
  <c r="T353"/>
  <c r="R353"/>
  <c r="P353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5"/>
  <c r="BH335"/>
  <c r="BG335"/>
  <c r="BF335"/>
  <c r="T335"/>
  <c r="R335"/>
  <c r="P335"/>
  <c r="BI329"/>
  <c r="BH329"/>
  <c r="BG329"/>
  <c r="BF329"/>
  <c r="T329"/>
  <c r="R329"/>
  <c r="P329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09"/>
  <c r="BH309"/>
  <c r="BG309"/>
  <c r="BF309"/>
  <c r="T309"/>
  <c r="R309"/>
  <c r="P309"/>
  <c r="BI307"/>
  <c r="BH307"/>
  <c r="BG307"/>
  <c r="BF307"/>
  <c r="T307"/>
  <c r="R307"/>
  <c r="P307"/>
  <c r="BI302"/>
  <c r="BH302"/>
  <c r="BG302"/>
  <c r="BF302"/>
  <c r="T302"/>
  <c r="R302"/>
  <c r="P302"/>
  <c r="BI297"/>
  <c r="BH297"/>
  <c r="BG297"/>
  <c r="BF297"/>
  <c r="T297"/>
  <c r="R297"/>
  <c r="P297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4"/>
  <c r="BH284"/>
  <c r="BG284"/>
  <c r="BF284"/>
  <c r="T284"/>
  <c r="R284"/>
  <c r="P284"/>
  <c r="BI283"/>
  <c r="BH283"/>
  <c r="BG283"/>
  <c r="BF283"/>
  <c r="T283"/>
  <c r="R283"/>
  <c r="P283"/>
  <c r="BI281"/>
  <c r="BH281"/>
  <c r="BG281"/>
  <c r="BF281"/>
  <c r="T281"/>
  <c r="R281"/>
  <c r="P281"/>
  <c r="BI280"/>
  <c r="BH280"/>
  <c r="BG280"/>
  <c r="BF280"/>
  <c r="T280"/>
  <c r="R280"/>
  <c r="P280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69"/>
  <c r="BH269"/>
  <c r="BG269"/>
  <c r="BF269"/>
  <c r="T269"/>
  <c r="R269"/>
  <c r="P269"/>
  <c r="BI267"/>
  <c r="BH267"/>
  <c r="BG267"/>
  <c r="BF267"/>
  <c r="T267"/>
  <c r="R267"/>
  <c r="P267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3"/>
  <c r="BH243"/>
  <c r="BG243"/>
  <c r="BF243"/>
  <c r="T243"/>
  <c r="R243"/>
  <c r="P243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1"/>
  <c r="BH231"/>
  <c r="BG231"/>
  <c r="BF231"/>
  <c r="T231"/>
  <c r="R231"/>
  <c r="P231"/>
  <c r="BI229"/>
  <c r="BH229"/>
  <c r="BG229"/>
  <c r="BF229"/>
  <c r="T229"/>
  <c r="R229"/>
  <c r="P229"/>
  <c r="BI225"/>
  <c r="BH225"/>
  <c r="BG225"/>
  <c r="BF225"/>
  <c r="T225"/>
  <c r="R225"/>
  <c r="P225"/>
  <c r="BI223"/>
  <c r="BH223"/>
  <c r="BG223"/>
  <c r="BF223"/>
  <c r="T223"/>
  <c r="R223"/>
  <c r="P223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4"/>
  <c r="BH204"/>
  <c r="BG204"/>
  <c r="BF204"/>
  <c r="T204"/>
  <c r="R204"/>
  <c r="P204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T193"/>
  <c r="R194"/>
  <c r="R193"/>
  <c r="P194"/>
  <c r="P193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68"/>
  <c r="BH168"/>
  <c r="BG168"/>
  <c r="BF168"/>
  <c r="T168"/>
  <c r="R168"/>
  <c r="P168"/>
  <c r="BI157"/>
  <c r="BH157"/>
  <c r="BG157"/>
  <c r="BF157"/>
  <c r="T157"/>
  <c r="R157"/>
  <c r="P157"/>
  <c r="BI153"/>
  <c r="BH153"/>
  <c r="BG153"/>
  <c r="BF153"/>
  <c r="T153"/>
  <c r="R153"/>
  <c r="P15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3"/>
  <c r="BH123"/>
  <c r="BG123"/>
  <c r="BF123"/>
  <c r="T123"/>
  <c r="R123"/>
  <c r="P123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0"/>
  <c r="BH110"/>
  <c r="BG110"/>
  <c r="BF110"/>
  <c r="T110"/>
  <c r="R110"/>
  <c r="P110"/>
  <c r="BI108"/>
  <c r="BH108"/>
  <c r="BG108"/>
  <c r="BF108"/>
  <c r="T108"/>
  <c r="R108"/>
  <c r="P108"/>
  <c r="J102"/>
  <c r="J101"/>
  <c r="F101"/>
  <c r="F99"/>
  <c r="E97"/>
  <c r="J55"/>
  <c r="J54"/>
  <c r="F54"/>
  <c r="F52"/>
  <c r="E50"/>
  <c r="J18"/>
  <c r="E18"/>
  <c r="F55"/>
  <c r="J17"/>
  <c r="J12"/>
  <c r="J99"/>
  <c r="E7"/>
  <c r="E95"/>
  <c i="1" r="L50"/>
  <c r="AM50"/>
  <c r="AM49"/>
  <c r="L49"/>
  <c r="AM47"/>
  <c r="L47"/>
  <c r="L45"/>
  <c r="L44"/>
  <c i="3" r="J127"/>
  <c i="2" r="J157"/>
  <c i="3" r="BK131"/>
  <c i="2" r="J431"/>
  <c r="BK485"/>
  <c i="3" r="J133"/>
  <c i="2" r="BK264"/>
  <c r="J348"/>
  <c r="BK434"/>
  <c r="J427"/>
  <c r="J214"/>
  <c r="J258"/>
  <c i="3" r="BK119"/>
  <c i="2" r="J350"/>
  <c r="BK487"/>
  <c r="BK117"/>
  <c r="J531"/>
  <c r="BK183"/>
  <c i="3" r="BK106"/>
  <c i="2" r="BK288"/>
  <c r="J429"/>
  <c i="3" r="J140"/>
  <c r="BK148"/>
  <c i="2" r="BK395"/>
  <c r="BK136"/>
  <c i="3" r="J121"/>
  <c i="2" r="BK507"/>
  <c r="J297"/>
  <c r="BK402"/>
  <c r="BK267"/>
  <c i="3" r="BK129"/>
  <c i="2" r="J432"/>
  <c r="BK350"/>
  <c i="3" r="J145"/>
  <c r="BK137"/>
  <c i="2" r="BK309"/>
  <c r="J249"/>
  <c r="BK128"/>
  <c r="BK157"/>
  <c i="3" r="BK95"/>
  <c i="2" r="J267"/>
  <c r="J405"/>
  <c r="BK531"/>
  <c r="J344"/>
  <c i="3" r="J129"/>
  <c i="2" r="BK480"/>
  <c r="J509"/>
  <c r="J255"/>
  <c i="3" r="J108"/>
  <c i="2" r="BK386"/>
  <c r="J526"/>
  <c i="3" r="J143"/>
  <c r="BK118"/>
  <c i="2" r="BK284"/>
  <c r="BK219"/>
  <c r="BK119"/>
  <c r="BK168"/>
  <c i="3" r="BK89"/>
  <c r="J117"/>
  <c i="2" r="J264"/>
  <c r="BK123"/>
  <c i="3" r="J105"/>
  <c i="2" r="BK185"/>
  <c r="J262"/>
  <c r="J323"/>
  <c r="J436"/>
  <c r="J245"/>
  <c r="BK501"/>
  <c r="BK534"/>
  <c r="BK432"/>
  <c i="3" r="J116"/>
  <c r="BK109"/>
  <c i="2" r="J223"/>
  <c r="J273"/>
  <c r="J395"/>
  <c i="3" r="BK128"/>
  <c i="2" r="BK452"/>
  <c r="J369"/>
  <c r="BK346"/>
  <c r="BK138"/>
  <c i="3" r="BK141"/>
  <c i="2" r="BK429"/>
  <c r="J374"/>
  <c r="BK248"/>
  <c i="3" r="BK135"/>
  <c r="J100"/>
  <c i="2" r="J211"/>
  <c i="3" r="J109"/>
  <c r="BK117"/>
  <c i="2" r="BK353"/>
  <c r="BK497"/>
  <c r="J459"/>
  <c i="3" r="BK127"/>
  <c i="2" r="BK253"/>
  <c r="BK509"/>
  <c r="BK344"/>
  <c r="BK287"/>
  <c i="3" r="J111"/>
  <c i="2" r="J445"/>
  <c r="BK237"/>
  <c r="BK290"/>
  <c r="BK405"/>
  <c r="J294"/>
  <c r="BK188"/>
  <c i="3" r="BK104"/>
  <c r="J123"/>
  <c i="2" r="BK276"/>
  <c r="BK243"/>
  <c r="BK494"/>
  <c r="J289"/>
  <c r="BK294"/>
  <c i="3" r="BK105"/>
  <c i="2" r="BK319"/>
  <c r="BK374"/>
  <c r="BK527"/>
  <c r="J338"/>
  <c i="3" r="BK133"/>
  <c i="2" r="J290"/>
  <c r="J119"/>
  <c r="BK445"/>
  <c r="BK323"/>
  <c r="BK505"/>
  <c i="3" r="BK132"/>
  <c i="2" r="J188"/>
  <c r="J313"/>
  <c r="J136"/>
  <c r="BK225"/>
  <c r="BK428"/>
  <c r="J452"/>
  <c r="BK313"/>
  <c r="BK414"/>
  <c r="J179"/>
  <c r="J449"/>
  <c i="3" r="BK134"/>
  <c i="2" r="BK223"/>
  <c r="J123"/>
  <c r="BK141"/>
  <c i="3" r="BK125"/>
  <c r="BK147"/>
  <c i="2" r="BK425"/>
  <c r="BK216"/>
  <c r="BK110"/>
  <c r="J110"/>
  <c i="3" r="BK121"/>
  <c i="2" r="BK449"/>
  <c r="J390"/>
  <c r="BK348"/>
  <c r="BK335"/>
  <c r="BK379"/>
  <c i="3" r="J92"/>
  <c i="2" r="BK466"/>
  <c r="J181"/>
  <c r="J426"/>
  <c r="BK491"/>
  <c i="3" r="BK138"/>
  <c i="2" r="J447"/>
  <c r="BK240"/>
  <c r="J414"/>
  <c r="J518"/>
  <c r="J134"/>
  <c r="BK250"/>
  <c r="BK108"/>
  <c r="BK272"/>
  <c i="3" r="BK140"/>
  <c i="2" r="J252"/>
  <c r="J425"/>
  <c r="BK115"/>
  <c r="BK447"/>
  <c i="3" r="J128"/>
  <c i="2" r="J281"/>
  <c i="3" r="BK111"/>
  <c r="J112"/>
  <c i="2" r="BK134"/>
  <c r="BK209"/>
  <c r="BK274"/>
  <c i="3" r="BK145"/>
  <c i="2" r="J353"/>
  <c r="J422"/>
  <c r="BK342"/>
  <c i="3" r="J130"/>
  <c i="2" r="J342"/>
  <c r="BK357"/>
  <c r="BK393"/>
  <c r="BK329"/>
  <c r="BK365"/>
  <c r="BK204"/>
  <c r="BK426"/>
  <c r="BK229"/>
  <c r="J316"/>
  <c i="3" r="J125"/>
  <c i="2" r="J190"/>
  <c r="BK211"/>
  <c r="J229"/>
  <c i="3" r="BK98"/>
  <c i="2" r="BK277"/>
  <c r="BK289"/>
  <c i="3" r="BK124"/>
  <c r="J90"/>
  <c i="2" r="J366"/>
  <c r="BK291"/>
  <c r="J202"/>
  <c i="3" r="BK97"/>
  <c i="2" r="J386"/>
  <c r="J442"/>
  <c r="J117"/>
  <c i="3" r="J94"/>
  <c i="2" r="BK266"/>
  <c r="BK260"/>
  <c r="BK258"/>
  <c r="J243"/>
  <c i="3" r="J110"/>
  <c i="2" r="J399"/>
  <c i="3" r="J122"/>
  <c r="J103"/>
  <c i="2" r="J225"/>
  <c r="BK369"/>
  <c r="BK340"/>
  <c i="3" r="BK122"/>
  <c i="2" r="BK273"/>
  <c r="J253"/>
  <c i="3" r="BK139"/>
  <c r="J115"/>
  <c i="2" r="J438"/>
  <c r="BK321"/>
  <c r="BK408"/>
  <c r="J209"/>
  <c r="J292"/>
  <c r="J335"/>
  <c r="BK235"/>
  <c r="J393"/>
  <c i="3" r="J138"/>
  <c i="2" r="J293"/>
  <c r="J365"/>
  <c r="J527"/>
  <c r="BK459"/>
  <c r="BK275"/>
  <c i="3" r="BK107"/>
  <c i="2" r="J408"/>
  <c r="BK142"/>
  <c r="J204"/>
  <c i="3" r="J104"/>
  <c r="BK143"/>
  <c r="BK101"/>
  <c i="2" r="J512"/>
  <c r="BK140"/>
  <c r="J219"/>
  <c i="3" r="BK120"/>
  <c r="BK116"/>
  <c i="2" r="BK430"/>
  <c r="J237"/>
  <c i="3" r="BK92"/>
  <c i="2" r="BK384"/>
  <c i="3" r="J124"/>
  <c r="J139"/>
  <c i="2" r="BK399"/>
  <c r="J532"/>
  <c r="J140"/>
  <c i="3" r="J132"/>
  <c r="J144"/>
  <c i="2" r="J246"/>
  <c r="J529"/>
  <c r="J142"/>
  <c r="BK190"/>
  <c i="3" r="J89"/>
  <c i="2" r="J499"/>
  <c r="J319"/>
  <c i="3" r="J147"/>
  <c i="2" r="BK427"/>
  <c r="J138"/>
  <c r="J269"/>
  <c r="J428"/>
  <c r="J309"/>
  <c r="J466"/>
  <c i="3" r="BK112"/>
  <c r="J118"/>
  <c i="2" r="J250"/>
  <c r="BK532"/>
  <c r="BK302"/>
  <c i="3" r="BK93"/>
  <c i="2" r="BK293"/>
  <c r="J494"/>
  <c i="1" r="AS54"/>
  <c i="3" r="J134"/>
  <c i="2" r="J384"/>
  <c r="BK283"/>
  <c r="J478"/>
  <c i="3" r="J120"/>
  <c r="J114"/>
  <c i="2" r="J394"/>
  <c r="J534"/>
  <c r="J487"/>
  <c i="3" r="J102"/>
  <c i="2" r="J141"/>
  <c r="J260"/>
  <c r="BK529"/>
  <c i="3" r="BK136"/>
  <c i="2" r="BK194"/>
  <c r="J276"/>
  <c r="BK249"/>
  <c r="J194"/>
  <c i="3" r="J146"/>
  <c i="2" r="J434"/>
  <c r="J231"/>
  <c r="BK361"/>
  <c r="J480"/>
  <c r="BK394"/>
  <c i="3" r="BK123"/>
  <c i="2" r="J183"/>
  <c r="J168"/>
  <c r="J491"/>
  <c r="J473"/>
  <c i="3" r="BK110"/>
  <c i="2" r="J307"/>
  <c r="BK252"/>
  <c r="BK489"/>
  <c r="BK239"/>
  <c r="BK245"/>
  <c i="3" r="J148"/>
  <c i="2" r="BK262"/>
  <c r="J420"/>
  <c r="BK214"/>
  <c r="J286"/>
  <c r="J321"/>
  <c i="3" r="BK103"/>
  <c r="BK102"/>
  <c i="2" r="BK424"/>
  <c r="BK396"/>
  <c i="3" r="J93"/>
  <c r="BK114"/>
  <c i="2" r="J501"/>
  <c r="J388"/>
  <c r="J340"/>
  <c r="J115"/>
  <c r="J235"/>
  <c r="J128"/>
  <c i="3" r="J107"/>
  <c i="2" r="BK254"/>
  <c r="BK431"/>
  <c r="J291"/>
  <c r="BK202"/>
  <c i="3" r="J97"/>
  <c i="2" r="BK242"/>
  <c r="J283"/>
  <c r="BK388"/>
  <c r="J329"/>
  <c i="3" r="BK90"/>
  <c i="2" r="BK526"/>
  <c r="BK286"/>
  <c i="3" r="J106"/>
  <c r="J95"/>
  <c i="2" r="BK473"/>
  <c r="J248"/>
  <c r="J402"/>
  <c r="J272"/>
  <c r="J274"/>
  <c r="BK269"/>
  <c i="3" r="J141"/>
  <c i="2" r="BK366"/>
  <c r="BK438"/>
  <c r="J288"/>
  <c r="BK499"/>
  <c r="BK281"/>
  <c r="J185"/>
  <c i="3" r="BK115"/>
  <c i="2" r="J507"/>
  <c r="J379"/>
  <c r="BK153"/>
  <c i="3" r="BK144"/>
  <c i="2" r="J280"/>
  <c r="BK478"/>
  <c r="BK292"/>
  <c r="BK316"/>
  <c i="3" r="J136"/>
  <c i="2" r="J430"/>
  <c r="J424"/>
  <c r="J153"/>
  <c r="BK512"/>
  <c r="BK307"/>
  <c i="3" r="BK96"/>
  <c r="J101"/>
  <c i="2" r="BK179"/>
  <c r="J489"/>
  <c r="J266"/>
  <c r="J239"/>
  <c i="3" r="J96"/>
  <c i="2" r="J254"/>
  <c r="BK436"/>
  <c r="J396"/>
  <c r="BK181"/>
  <c i="3" r="J98"/>
  <c i="2" r="J505"/>
  <c r="J357"/>
  <c r="BK338"/>
  <c i="3" r="BK108"/>
  <c i="2" r="J302"/>
  <c r="BK231"/>
  <c i="3" r="J131"/>
  <c i="2" r="BK422"/>
  <c r="BK131"/>
  <c r="BK246"/>
  <c r="J346"/>
  <c i="3" r="BK146"/>
  <c i="2" r="J216"/>
  <c r="J497"/>
  <c r="BK280"/>
  <c r="J131"/>
  <c i="3" r="J135"/>
  <c i="2" r="J287"/>
  <c r="J275"/>
  <c r="J240"/>
  <c i="3" r="J119"/>
  <c i="2" r="BK518"/>
  <c i="3" r="J137"/>
  <c i="2" r="J485"/>
  <c r="J108"/>
  <c i="3" r="BK100"/>
  <c i="2" r="BK297"/>
  <c r="BK442"/>
  <c r="J242"/>
  <c r="BK255"/>
  <c r="J361"/>
  <c i="3" r="BK94"/>
  <c i="2" r="J277"/>
  <c r="J198"/>
  <c i="3" r="BK130"/>
  <c i="2" r="BK198"/>
  <c r="BK420"/>
  <c r="J284"/>
  <c r="BK390"/>
  <c l="1" r="R107"/>
  <c r="BK218"/>
  <c r="J218"/>
  <c r="J68"/>
  <c r="BK279"/>
  <c r="J279"/>
  <c r="J71"/>
  <c r="T296"/>
  <c r="T404"/>
  <c r="R433"/>
  <c r="T493"/>
  <c r="BK530"/>
  <c r="J530"/>
  <c r="J84"/>
  <c i="3" r="P88"/>
  <c i="2" r="P127"/>
  <c r="T218"/>
  <c r="P279"/>
  <c r="R296"/>
  <c r="BK404"/>
  <c r="J404"/>
  <c r="J75"/>
  <c r="T451"/>
  <c r="P525"/>
  <c i="3" r="BK99"/>
  <c r="J99"/>
  <c r="J63"/>
  <c i="2" r="BK107"/>
  <c r="J107"/>
  <c r="J61"/>
  <c r="T180"/>
  <c r="P213"/>
  <c r="R213"/>
  <c r="BK296"/>
  <c r="J296"/>
  <c r="J72"/>
  <c r="T368"/>
  <c r="R451"/>
  <c r="R530"/>
  <c i="3" r="BK113"/>
  <c r="J113"/>
  <c r="J64"/>
  <c i="2" r="R127"/>
  <c r="BK213"/>
  <c r="J213"/>
  <c r="J67"/>
  <c r="T213"/>
  <c r="BK271"/>
  <c r="J271"/>
  <c r="J70"/>
  <c r="T322"/>
  <c r="R421"/>
  <c i="3" r="T91"/>
  <c r="P126"/>
  <c i="2" r="T127"/>
  <c r="BK197"/>
  <c r="J197"/>
  <c r="J66"/>
  <c r="T257"/>
  <c r="T279"/>
  <c r="P368"/>
  <c r="P421"/>
  <c r="P433"/>
  <c r="P493"/>
  <c r="BK525"/>
  <c i="3" r="BK88"/>
  <c r="J88"/>
  <c r="J61"/>
  <c r="P91"/>
  <c r="R126"/>
  <c i="2" r="T107"/>
  <c r="T106"/>
  <c r="P218"/>
  <c r="P296"/>
  <c r="R368"/>
  <c r="P451"/>
  <c r="T530"/>
  <c i="3" r="P99"/>
  <c r="P113"/>
  <c r="BK142"/>
  <c r="J142"/>
  <c r="J66"/>
  <c i="2" r="P107"/>
  <c r="BK180"/>
  <c r="J180"/>
  <c r="J63"/>
  <c r="R197"/>
  <c r="R257"/>
  <c r="T271"/>
  <c r="BK322"/>
  <c r="J322"/>
  <c r="J73"/>
  <c r="R404"/>
  <c r="T421"/>
  <c r="BK493"/>
  <c r="J493"/>
  <c r="J79"/>
  <c r="T525"/>
  <c r="T524"/>
  <c i="3" r="BK91"/>
  <c r="J91"/>
  <c r="J62"/>
  <c r="T99"/>
  <c r="T126"/>
  <c i="2" r="BK127"/>
  <c r="J127"/>
  <c r="J62"/>
  <c r="R218"/>
  <c r="P271"/>
  <c r="R322"/>
  <c r="BK421"/>
  <c r="J421"/>
  <c r="J76"/>
  <c r="T433"/>
  <c i="3" r="T88"/>
  <c r="T113"/>
  <c r="R142"/>
  <c i="2" r="P180"/>
  <c r="P197"/>
  <c r="BK257"/>
  <c r="J257"/>
  <c r="J69"/>
  <c r="R279"/>
  <c r="BK368"/>
  <c r="J368"/>
  <c r="J74"/>
  <c r="BK451"/>
  <c r="J451"/>
  <c r="J78"/>
  <c r="P530"/>
  <c i="3" r="R88"/>
  <c r="R91"/>
  <c r="BK126"/>
  <c r="J126"/>
  <c r="J65"/>
  <c r="P142"/>
  <c i="2" r="R180"/>
  <c r="T197"/>
  <c r="T196"/>
  <c r="P257"/>
  <c r="R271"/>
  <c r="P322"/>
  <c r="P404"/>
  <c r="BK433"/>
  <c r="J433"/>
  <c r="J77"/>
  <c r="R493"/>
  <c r="R525"/>
  <c r="R524"/>
  <c i="3" r="R99"/>
  <c r="R113"/>
  <c r="T142"/>
  <c i="2" r="BK193"/>
  <c r="J193"/>
  <c r="J64"/>
  <c r="BK528"/>
  <c r="J528"/>
  <c r="J83"/>
  <c r="BK533"/>
  <c r="J533"/>
  <c r="J85"/>
  <c r="BK511"/>
  <c r="J511"/>
  <c r="J80"/>
  <c i="3" r="E48"/>
  <c r="BE89"/>
  <c r="BE90"/>
  <c r="BE92"/>
  <c r="BE96"/>
  <c r="BE103"/>
  <c r="BE127"/>
  <c r="BE132"/>
  <c r="BE137"/>
  <c i="2" r="BK196"/>
  <c r="J196"/>
  <c r="J65"/>
  <c r="J525"/>
  <c r="J82"/>
  <c i="3" r="BE115"/>
  <c r="F83"/>
  <c r="BE102"/>
  <c r="BE105"/>
  <c r="BE129"/>
  <c r="BE130"/>
  <c r="BE133"/>
  <c r="BE144"/>
  <c r="BE93"/>
  <c r="BE95"/>
  <c r="BE98"/>
  <c r="BE106"/>
  <c r="BE109"/>
  <c r="BE112"/>
  <c r="BE117"/>
  <c r="BE121"/>
  <c r="BE124"/>
  <c r="BE147"/>
  <c r="BE148"/>
  <c r="J52"/>
  <c r="BE97"/>
  <c r="BE110"/>
  <c r="BE128"/>
  <c r="BE131"/>
  <c r="BE140"/>
  <c r="BE101"/>
  <c r="BE114"/>
  <c r="BE125"/>
  <c r="BE138"/>
  <c r="BE143"/>
  <c r="BE146"/>
  <c r="BE104"/>
  <c r="BE118"/>
  <c r="BE123"/>
  <c r="BE135"/>
  <c r="BE100"/>
  <c r="BE108"/>
  <c r="BE119"/>
  <c r="BE120"/>
  <c r="BE136"/>
  <c r="BE139"/>
  <c r="BE111"/>
  <c r="BE116"/>
  <c r="BE122"/>
  <c r="BE145"/>
  <c r="BE94"/>
  <c r="BE107"/>
  <c r="BE134"/>
  <c r="BE141"/>
  <c i="2" r="E48"/>
  <c r="BE141"/>
  <c r="BE185"/>
  <c r="BE204"/>
  <c r="BE214"/>
  <c r="BE219"/>
  <c r="BE231"/>
  <c r="BE235"/>
  <c r="BE246"/>
  <c r="BE254"/>
  <c r="BE260"/>
  <c r="BE264"/>
  <c r="BE272"/>
  <c r="BE309"/>
  <c r="BE348"/>
  <c r="BE393"/>
  <c r="BE394"/>
  <c r="BE414"/>
  <c r="BE198"/>
  <c r="BE262"/>
  <c r="BE290"/>
  <c r="BE293"/>
  <c r="BE335"/>
  <c r="BE365"/>
  <c r="BE489"/>
  <c r="BE494"/>
  <c r="F102"/>
  <c r="BE115"/>
  <c r="BE117"/>
  <c r="BE209"/>
  <c r="BE229"/>
  <c r="BE266"/>
  <c r="BE273"/>
  <c r="BE276"/>
  <c r="BE386"/>
  <c r="BE431"/>
  <c r="BE445"/>
  <c r="BE449"/>
  <c r="BE452"/>
  <c r="BE509"/>
  <c r="BE512"/>
  <c r="BE529"/>
  <c r="BE531"/>
  <c r="BE131"/>
  <c r="BE183"/>
  <c r="BE242"/>
  <c r="BE255"/>
  <c r="BE287"/>
  <c r="BE302"/>
  <c r="BE319"/>
  <c r="BE329"/>
  <c r="BE344"/>
  <c r="BE379"/>
  <c r="BE390"/>
  <c r="BE405"/>
  <c r="BE425"/>
  <c r="BE430"/>
  <c r="BE432"/>
  <c r="BE527"/>
  <c r="BE534"/>
  <c r="J52"/>
  <c r="BE128"/>
  <c r="BE138"/>
  <c r="BE153"/>
  <c r="BE188"/>
  <c r="BE202"/>
  <c r="BE223"/>
  <c r="BE248"/>
  <c r="BE297"/>
  <c r="BE366"/>
  <c r="BE473"/>
  <c r="BE526"/>
  <c r="BE532"/>
  <c r="BE181"/>
  <c r="BE216"/>
  <c r="BE237"/>
  <c r="BE250"/>
  <c r="BE267"/>
  <c r="BE280"/>
  <c r="BE281"/>
  <c r="BE286"/>
  <c r="BE346"/>
  <c r="BE350"/>
  <c r="BE426"/>
  <c r="BE459"/>
  <c r="BE497"/>
  <c r="BE340"/>
  <c r="BE353"/>
  <c r="BE384"/>
  <c r="BE420"/>
  <c r="BE485"/>
  <c r="BE505"/>
  <c r="BE134"/>
  <c r="BE136"/>
  <c r="BE140"/>
  <c r="BE179"/>
  <c r="BE225"/>
  <c r="BE249"/>
  <c r="BE284"/>
  <c r="BE313"/>
  <c r="BE480"/>
  <c r="BE507"/>
  <c r="BE108"/>
  <c r="BE110"/>
  <c r="BE194"/>
  <c r="BE239"/>
  <c r="BE252"/>
  <c r="BE277"/>
  <c r="BE289"/>
  <c r="BE294"/>
  <c r="BE316"/>
  <c r="BE321"/>
  <c r="BE323"/>
  <c r="BE357"/>
  <c r="BE388"/>
  <c r="BE395"/>
  <c r="BE422"/>
  <c r="BE428"/>
  <c r="BE438"/>
  <c r="BE501"/>
  <c r="BE123"/>
  <c r="BE142"/>
  <c r="BE243"/>
  <c r="BE245"/>
  <c r="BE253"/>
  <c r="BE258"/>
  <c r="BE274"/>
  <c r="BE275"/>
  <c r="BE283"/>
  <c r="BE288"/>
  <c r="BE292"/>
  <c r="BE369"/>
  <c r="BE399"/>
  <c r="BE408"/>
  <c r="BE424"/>
  <c r="BE434"/>
  <c r="BE491"/>
  <c r="BE119"/>
  <c r="BE157"/>
  <c r="BE211"/>
  <c r="BE240"/>
  <c r="BE342"/>
  <c r="BE374"/>
  <c r="BE402"/>
  <c r="BE429"/>
  <c r="BE447"/>
  <c r="BE466"/>
  <c r="BE168"/>
  <c r="BE190"/>
  <c r="BE269"/>
  <c r="BE291"/>
  <c r="BE307"/>
  <c r="BE338"/>
  <c r="BE361"/>
  <c r="BE396"/>
  <c r="BE427"/>
  <c r="BE436"/>
  <c r="BE442"/>
  <c r="BE478"/>
  <c r="BE487"/>
  <c r="BE499"/>
  <c r="BE518"/>
  <c i="3" r="J34"/>
  <c i="1" r="AW56"/>
  <c i="2" r="F34"/>
  <c i="1" r="BA55"/>
  <c i="2" r="F36"/>
  <c i="1" r="BC55"/>
  <c i="3" r="F35"/>
  <c i="1" r="BB56"/>
  <c i="3" r="F37"/>
  <c i="1" r="BD56"/>
  <c i="3" r="F36"/>
  <c i="1" r="BC56"/>
  <c i="2" r="F35"/>
  <c i="1" r="BB55"/>
  <c i="2" r="J34"/>
  <c i="1" r="AW55"/>
  <c i="3" r="F34"/>
  <c i="1" r="BA56"/>
  <c i="2" r="F37"/>
  <c i="1" r="BD55"/>
  <c i="2" l="1" r="BK524"/>
  <c r="J524"/>
  <c r="J81"/>
  <c r="P196"/>
  <c r="T105"/>
  <c r="P524"/>
  <c i="3" r="P87"/>
  <c r="P86"/>
  <c i="1" r="AU56"/>
  <c i="3" r="T87"/>
  <c r="T86"/>
  <c r="R87"/>
  <c r="R86"/>
  <c i="2" r="P106"/>
  <c r="P105"/>
  <c i="1" r="AU55"/>
  <c i="2" r="R196"/>
  <c r="R106"/>
  <c r="BK106"/>
  <c i="3" r="BK87"/>
  <c r="J87"/>
  <c r="J60"/>
  <c i="2" r="BK105"/>
  <c r="J105"/>
  <c r="J59"/>
  <c r="J106"/>
  <c r="J60"/>
  <c r="J33"/>
  <c i="1" r="AV55"/>
  <c r="AT55"/>
  <c r="BB54"/>
  <c r="AX54"/>
  <c r="BA54"/>
  <c r="W30"/>
  <c r="BD54"/>
  <c r="W33"/>
  <c i="3" r="J33"/>
  <c i="1" r="AV56"/>
  <c r="AT56"/>
  <c i="2" r="F33"/>
  <c i="1" r="AZ55"/>
  <c i="3" r="F33"/>
  <c i="1" r="AZ56"/>
  <c r="BC54"/>
  <c r="AY54"/>
  <c i="2" l="1" r="R105"/>
  <c i="3" r="BK86"/>
  <c r="J86"/>
  <c r="J59"/>
  <c i="1" r="AZ54"/>
  <c r="W29"/>
  <c r="W31"/>
  <c r="AU54"/>
  <c i="2" r="J30"/>
  <c i="1" r="AG55"/>
  <c r="W32"/>
  <c r="AW54"/>
  <c r="AK30"/>
  <c i="2" l="1" r="J39"/>
  <c i="1" r="AN55"/>
  <c i="3" r="J30"/>
  <c i="1" r="AG56"/>
  <c r="AV54"/>
  <c r="AK29"/>
  <c i="3" l="1" r="J39"/>
  <c i="1" r="AN56"/>
  <c r="AG54"/>
  <c r="AK2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<sst xmlns="http://schemas.openxmlformats.org/spreadsheetml/2006/main">
  <si>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</si>
  <si>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</si>
  <si>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</si>
  <si>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</si>
  <si>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</si>
  <si>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{2ba3dd69-4204-4470-a802-1346cd43eaf3}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</si>
  <si>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</si>
  <si>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</si>
  <si>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</si>
  <si>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</si>
  <si>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</si>
  <si>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</si>
  <si>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</si>
  <si>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</si>
  <si>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23-25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</si>
  <si>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</si>
  <si>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</si>
  <si>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Stavební úpravy 2.NP Mateřské školy Moskevské náměstí 1994, Teplice</t>
  </si>
  <si>
    <t>KSO:</t>
  </si>
  <si>
    <t/>
  </si>
  <si>
    <t>CC-CZ:</t>
  </si>
  <si>
    <t>Místo:</t>
  </si>
  <si>
    <t xml:space="preserve"> </t>
  </si>
  <si>
    <t>Datum:</t>
  </si>
  <si>
    <t>17. 1. 2025</t>
  </si>
  <si>
    <t>Zadavatel:</t>
  </si>
  <si>
    <t>IČ:</t>
  </si>
  <si>
    <t>Statutární město Teplice</t>
  </si>
  <si>
    <t>DIČ:</t>
  </si>
  <si>
    <t>Účastník:</t>
  </si>
  <si>
    <t>Vyplň údaj</t>
  </si>
  <si>
    <t>Projektant:</t>
  </si>
  <si>
    <t>Statum s.r.o.</t>
  </si>
  <si>
    <t>True</t>
  </si>
  <si>
    <t>Zpracovatel:</t>
  </si>
  <si>
    <t>Lukáš Novák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</si>
  <si>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</si>
  <si>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</si>
  <si>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</si>
  <si>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</si>
  <si>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</si>
  <si>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</si>
  <si>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</si>
  <si>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</si>
  <si>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</si>
  <si>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</si>
  <si>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</si>
  <si>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</si>
  <si>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</si>
  <si>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</si>
  <si>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</si>
  <si>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</si>
  <si>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</si>
  <si>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</si>
  <si>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</si>
  <si>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</si>
  <si>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</si>
  <si>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</si>
  <si>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</si>
  <si>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</si>
  <si>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</si>
  <si>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</si>
  <si>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</si>
  <si>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</si>
  <si>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</si>
  <si>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</si>
  <si>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</si>
  <si>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</si>
  <si>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</si>
  <si>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</si>
  <si>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</si>
  <si>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</si>
  <si>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</si>
  <si>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</si>
  <si>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</si>
  <si>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</si>
  <si>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</si>
  <si>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</si>
  <si>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Stavební část</t>
  </si>
  <si>
    <t>STA</t>
  </si>
  <si>
    <t>1</t>
  </si>
  <si>
    <t>{a3488358-e52e-4fca-ba24-6368efcdf9ae}</t>
  </si>
  <si>
    <t>2</t>
  </si>
  <si>
    <t>SO 02</t>
  </si>
  <si>
    <t>Elektroinstalace</t>
  </si>
  <si>
    <t>{09064e69-653e-4a09-9a87-1defb99b2fe7}</t>
  </si>
  <si>
    <t>KRYCÍ LIST SOUPISU PRACÍ</t>
  </si>
  <si>
    <t>Objekt:</t>
  </si>
  <si>
    <t>SO 01 -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</si>
  <si>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</si>
  <si>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</si>
  <si>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</si>
  <si>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</si>
  <si>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</si>
  <si>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</si>
  <si>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</si>
  <si>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</si>
  <si>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</si>
  <si>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</si>
  <si>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</si>
  <si>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</si>
  <si>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725 - Zdravotechnika - zařizovací předměty</t>
  </si>
  <si>
    <t xml:space="preserve">    733 - Ústřední vytápění - rozvodné potrubí</t>
  </si>
  <si>
    <t xml:space="preserve">    735 - Ústřední vytápění - otopná tělesa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</si>
  <si>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</si>
  <si>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</si>
  <si>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</si>
  <si>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</si>
  <si>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</si>
  <si>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766.1 - Tabulka výplní otvorů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</si>
  <si>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</si>
  <si>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</si>
  <si>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</si>
  <si>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</si>
  <si>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</si>
  <si>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</si>
  <si>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</si>
  <si>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</si>
  <si>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</si>
  <si>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</si>
  <si>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</si>
  <si>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</si>
  <si>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</si>
  <si>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</si>
  <si>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</si>
  <si>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</si>
  <si>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</si>
  <si>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</si>
  <si>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</si>
  <si>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</si>
  <si>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</si>
  <si>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</si>
  <si>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</si>
  <si>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</si>
  <si>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</si>
  <si>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</si>
  <si>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</si>
  <si>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</si>
  <si>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612142001</t>
  </si>
  <si>
    <t>Pletivo vnitřních ploch v ploše nebo pruzích, na plném podkladu sklovláknité vtlačené do tmelu včetně tmelu stěn</t>
  </si>
  <si>
    <t>m2</t>
  </si>
  <si>
    <t>CS ÚRS 2024 02</t>
  </si>
  <si>
    <t>4</t>
  </si>
  <si>
    <t>256517799</t>
  </si>
  <si>
    <t>Online PSC</t>
  </si>
  <si>
    <t>https://podminky.urs.cz/item/CS_URS_2024_02/612142001</t>
  </si>
  <si>
    <t>612231003</t>
  </si>
  <si>
    <t>Montáž vnitřního zateplení z polyuretanových desek stěn, tloušťky desek přes 40 do 80 mm</t>
  </si>
  <si>
    <t>-765909784</t>
  </si>
  <si>
    <t>https://podminky.urs.cz/item/CS_URS_2024_02/612231003</t>
  </si>
  <si>
    <t>VV</t>
  </si>
  <si>
    <t>17*2,8</t>
  </si>
  <si>
    <t>-0,85*1,6*8</t>
  </si>
  <si>
    <t>Součet</t>
  </si>
  <si>
    <t>3</t>
  </si>
  <si>
    <t>M</t>
  </si>
  <si>
    <t>59052106</t>
  </si>
  <si>
    <t>deska tepelně izolační z tvrzené PU pěny vnitřní, kapilárně aktivní, prodyšná λ=0,033 tl 80mm</t>
  </si>
  <si>
    <t>8</t>
  </si>
  <si>
    <t>2141682591</t>
  </si>
  <si>
    <t>36,72*1,05 'Přepočtené koeficientem množství</t>
  </si>
  <si>
    <t>612321131</t>
  </si>
  <si>
    <t>Vápenocementový štuk vnitřních ploch tloušťky do 3 mm svislých konstrukcí stěn</t>
  </si>
  <si>
    <t>1360974478</t>
  </si>
  <si>
    <t>https://podminky.urs.cz/item/CS_URS_2024_02/612321131</t>
  </si>
  <si>
    <t>5</t>
  </si>
  <si>
    <t>632481213</t>
  </si>
  <si>
    <t>Separační vrstva k oddělení podlahových vrstev z polyetylénové fólie</t>
  </si>
  <si>
    <t>-1727485041</t>
  </si>
  <si>
    <t>https://podminky.urs.cz/item/CS_URS_2024_02/632481213</t>
  </si>
  <si>
    <t>P1</t>
  </si>
  <si>
    <t>233</t>
  </si>
  <si>
    <t>632481215</t>
  </si>
  <si>
    <t>Separační vrstva k oddělení podlahových vrstev z geotextilie</t>
  </si>
  <si>
    <t>-1630090802</t>
  </si>
  <si>
    <t>https://podminky.urs.cz/item/CS_URS_2024_02/632481215</t>
  </si>
  <si>
    <t>9</t>
  </si>
  <si>
    <t>Ostatní konstrukce a práce, bourání</t>
  </si>
  <si>
    <t>7</t>
  </si>
  <si>
    <t>941211112</t>
  </si>
  <si>
    <t>Lešení řadové rámové lehké pracovní s podlahami s provozním zatížením tř. 3 do 200 kg/m2 šířky tř. SW06 od 0,6 do 0,9 m výšky přes 10 do 25 m montáž</t>
  </si>
  <si>
    <t>-1407829956</t>
  </si>
  <si>
    <t>https://podminky.urs.cz/item/CS_URS_2024_02/941211112</t>
  </si>
  <si>
    <t>90*11</t>
  </si>
  <si>
    <t>941211212</t>
  </si>
  <si>
    <t>Lešení řadové rámové lehké pracovní s podlahami s provozním zatížením tř. 3 do 200 kg/m2 šířky tř. SW06 od 0,6 do 0,9 m výšky přes 10 do 25 m příplatek za každý den použití</t>
  </si>
  <si>
    <t>-1029614776</t>
  </si>
  <si>
    <t>https://podminky.urs.cz/item/CS_URS_2024_02/941211212</t>
  </si>
  <si>
    <t>990*60</t>
  </si>
  <si>
    <t>941211812</t>
  </si>
  <si>
    <t>Lešení řadové rámové lehké pracovní s podlahami s provozním zatížením tř. 3 do 200 kg/m2 šířky tř. SW06 od 0,6 do 0,9 m výšky přes 10 do 25 m demontáž</t>
  </si>
  <si>
    <t>1967672421</t>
  </si>
  <si>
    <t>https://podminky.urs.cz/item/CS_URS_2024_02/941211812</t>
  </si>
  <si>
    <t>10</t>
  </si>
  <si>
    <t>949101112</t>
  </si>
  <si>
    <t>Lešení pomocné pracovní pro objekty pozemních staveb pro zatížení do 150 kg/m2, o výšce lešeňové podlahy přes 1,9 do 3,5 m</t>
  </si>
  <si>
    <t>1860205581</t>
  </si>
  <si>
    <t>https://podminky.urs.cz/item/CS_URS_2024_02/949101112</t>
  </si>
  <si>
    <t>11</t>
  </si>
  <si>
    <t>953943212</t>
  </si>
  <si>
    <t>Osazování drobných kovových předmětů kotvených do stěny skříně pro hasicí přístroj</t>
  </si>
  <si>
    <t>kus</t>
  </si>
  <si>
    <t>47362598</t>
  </si>
  <si>
    <t>https://podminky.urs.cz/item/CS_URS_2024_02/953943212</t>
  </si>
  <si>
    <t>44983131</t>
  </si>
  <si>
    <t>skříňka na RHP</t>
  </si>
  <si>
    <t>-1123812092</t>
  </si>
  <si>
    <t>13</t>
  </si>
  <si>
    <t>44932114</t>
  </si>
  <si>
    <t>přístroj hasicí ruční práškový PG 6 LE</t>
  </si>
  <si>
    <t>-431832862</t>
  </si>
  <si>
    <t>14</t>
  </si>
  <si>
    <t>965042141</t>
  </si>
  <si>
    <t>Bourání mazanin betonových nebo z litého asfaltu tl. do 100 mm, plochy přes 4 m2</t>
  </si>
  <si>
    <t>m3</t>
  </si>
  <si>
    <t>-1197345102</t>
  </si>
  <si>
    <t>https://podminky.urs.cz/item/CS_URS_2024_02/965042141</t>
  </si>
  <si>
    <t>pozice "5"</t>
  </si>
  <si>
    <t>91*0,1*2</t>
  </si>
  <si>
    <t>pozice "6"</t>
  </si>
  <si>
    <t>160*0,1</t>
  </si>
  <si>
    <t>pozice "7"</t>
  </si>
  <si>
    <t>7*0,1</t>
  </si>
  <si>
    <t>pozice "8"</t>
  </si>
  <si>
    <t>11*0,1</t>
  </si>
  <si>
    <t>15</t>
  </si>
  <si>
    <t>965049111</t>
  </si>
  <si>
    <t>Bourání mazanin Příplatek k cenám za bourání mazanin betonových se svařovanou sítí, tl. do 100 mm</t>
  </si>
  <si>
    <t>-2036488372</t>
  </si>
  <si>
    <t>https://podminky.urs.cz/item/CS_URS_2024_02/965049111</t>
  </si>
  <si>
    <t>91*0,1</t>
  </si>
  <si>
    <t>16</t>
  </si>
  <si>
    <t>965081113</t>
  </si>
  <si>
    <t>Bourání podlah z dlaždic bez podkladního lože nebo mazaniny, s jakoukoliv výplní spár půdních, plochy přes 1 m2</t>
  </si>
  <si>
    <t>-1194062668</t>
  </si>
  <si>
    <t>https://podminky.urs.cz/item/CS_URS_2024_02/965081113</t>
  </si>
  <si>
    <t>91</t>
  </si>
  <si>
    <t>160</t>
  </si>
  <si>
    <t>17</t>
  </si>
  <si>
    <t>965082933</t>
  </si>
  <si>
    <t>Odstranění násypu pod podlahami nebo ochranného násypu na střechách tl. do 200 mm, plochy přes 2 m2</t>
  </si>
  <si>
    <t>1141052933</t>
  </si>
  <si>
    <t>https://podminky.urs.cz/item/CS_URS_2024_02/965082933</t>
  </si>
  <si>
    <t>91*0,2</t>
  </si>
  <si>
    <t>160*0,2</t>
  </si>
  <si>
    <t>7*0,2</t>
  </si>
  <si>
    <t>11*0,2</t>
  </si>
  <si>
    <t>18</t>
  </si>
  <si>
    <t>K114</t>
  </si>
  <si>
    <t>Demontáž dveří včetně zárubní, odvoz, likvidace a skládkovné</t>
  </si>
  <si>
    <t>217102384</t>
  </si>
  <si>
    <t>997</t>
  </si>
  <si>
    <t>Přesun sutě</t>
  </si>
  <si>
    <t>19</t>
  </si>
  <si>
    <t>997013153</t>
  </si>
  <si>
    <t>Vnitrostaveništní doprava suti a vybouraných hmot vodorovně do 50 m s naložením s omezením mechanizace pro budovy a haly výšky přes 9 do 12 m</t>
  </si>
  <si>
    <t>t</t>
  </si>
  <si>
    <t>-1843445856</t>
  </si>
  <si>
    <t>https://podminky.urs.cz/item/CS_URS_2024_02/997013153</t>
  </si>
  <si>
    <t>20</t>
  </si>
  <si>
    <t>997013501</t>
  </si>
  <si>
    <t>Odvoz suti a vybouraných hmot na skládku nebo meziskládku se složením, na vzdálenost do 1 km</t>
  </si>
  <si>
    <t>1218138321</t>
  </si>
  <si>
    <t>https://podminky.urs.cz/item/CS_URS_2024_02/997013501</t>
  </si>
  <si>
    <t>997013509</t>
  </si>
  <si>
    <t>Odvoz suti a vybouraných hmot na skládku nebo meziskládku se složením, na vzdálenost Příplatek k ceně za každý další započatý 1 km přes 1 km</t>
  </si>
  <si>
    <t>1249932053</t>
  </si>
  <si>
    <t>https://podminky.urs.cz/item/CS_URS_2024_02/997013509</t>
  </si>
  <si>
    <t>183,808*9</t>
  </si>
  <si>
    <t>22</t>
  </si>
  <si>
    <t>997013821</t>
  </si>
  <si>
    <t>Poplatek za uložení stavebního odpadu na skládce (skládkovné) ze stavebních materiálů obsahujících azbest zatříděných do Katalogu odpadů pod kódem 17 06 05</t>
  </si>
  <si>
    <t>-1468051793</t>
  </si>
  <si>
    <t>https://podminky.urs.cz/item/CS_URS_2024_02/997013821</t>
  </si>
  <si>
    <t>23</t>
  </si>
  <si>
    <t>997013871</t>
  </si>
  <si>
    <t>Poplatek za uložení stavebního odpadu na recyklační skládce (skládkovné) směsného stavebního a demoličního zatříděného do Katalogu odpadů pod kódem 17 09 04</t>
  </si>
  <si>
    <t>-2009938557</t>
  </si>
  <si>
    <t>https://podminky.urs.cz/item/CS_URS_2024_02/997013871</t>
  </si>
  <si>
    <t>183,808-15</t>
  </si>
  <si>
    <t>998</t>
  </si>
  <si>
    <t>Přesun hmot</t>
  </si>
  <si>
    <t>24</t>
  </si>
  <si>
    <t>998011009</t>
  </si>
  <si>
    <t>Přesun hmot pro budovy občanské výstavby, bydlení, výrobu a služby s nosnou svislou konstrukcí zděnou z cihel, tvárnic nebo kamene vodorovná dopravní vzdálenost do 100 m s omezením mechanizace pro budovy výšky přes 6 do 12 m</t>
  </si>
  <si>
    <t>-1062358863</t>
  </si>
  <si>
    <t>https://podminky.urs.cz/item/CS_URS_2024_02/998011009</t>
  </si>
  <si>
    <t>PSV</t>
  </si>
  <si>
    <t>Práce a dodávky PSV</t>
  </si>
  <si>
    <t>713</t>
  </si>
  <si>
    <t>Izolace tepelné</t>
  </si>
  <si>
    <t>25</t>
  </si>
  <si>
    <t>713121111</t>
  </si>
  <si>
    <t>Montáž tepelné izolace podlah rohožemi, pásy, deskami, dílci, bloky (izolační materiál ve specifikaci) kladenými volně jednovrstvá</t>
  </si>
  <si>
    <t>1375386094</t>
  </si>
  <si>
    <t>https://podminky.urs.cz/item/CS_URS_2024_02/713121111</t>
  </si>
  <si>
    <t>26</t>
  </si>
  <si>
    <t>28376551</t>
  </si>
  <si>
    <t>deska polystyrénová pro snížení kročejového hluku (max. zatížení 4 kN/m2) tl 20mm</t>
  </si>
  <si>
    <t>32</t>
  </si>
  <si>
    <t>1969141312</t>
  </si>
  <si>
    <t>233*1,05 'Přepočtené koeficientem množství</t>
  </si>
  <si>
    <t>27</t>
  </si>
  <si>
    <t>713151111</t>
  </si>
  <si>
    <t>Montáž tepelné izolace střech šikmých rohožemi, pásy, deskami (izolační materiál ve specifikaci) kladenými volně mezi krokve</t>
  </si>
  <si>
    <t>-1604718383</t>
  </si>
  <si>
    <t>https://podminky.urs.cz/item/CS_URS_2024_02/713151111</t>
  </si>
  <si>
    <t>16,5*26</t>
  </si>
  <si>
    <t>8,8*10</t>
  </si>
  <si>
    <t>28</t>
  </si>
  <si>
    <t>63148157</t>
  </si>
  <si>
    <t>deska tepelně izolační minerální univerzální λ=0,035 tl 160mm</t>
  </si>
  <si>
    <t>977762786</t>
  </si>
  <si>
    <t>517*1,02 'Přepočtené koeficientem množství</t>
  </si>
  <si>
    <t>29</t>
  </si>
  <si>
    <t>998713112</t>
  </si>
  <si>
    <t>Přesun hmot pro izolace tepelné stanovený z hmotnosti přesunovaného materiálu vodorovná dopravní vzdálenost do 50 m s omezením mechanizace v objektech výšky přes 6 m do 12 m</t>
  </si>
  <si>
    <t>-40158711</t>
  </si>
  <si>
    <t>https://podminky.urs.cz/item/CS_URS_2024_02/998713112</t>
  </si>
  <si>
    <t>721</t>
  </si>
  <si>
    <t>Zdravotechnika - vnitřní kanalizace</t>
  </si>
  <si>
    <t>30</t>
  </si>
  <si>
    <t>721211422</t>
  </si>
  <si>
    <t>Podlahové vpusti se svislým odtokem DN 50/75/110 mřížka nerez 138x138</t>
  </si>
  <si>
    <t>-570914106</t>
  </si>
  <si>
    <t>https://podminky.urs.cz/item/CS_URS_2024_02/721211422</t>
  </si>
  <si>
    <t>31</t>
  </si>
  <si>
    <t>998721112</t>
  </si>
  <si>
    <t>Přesun hmot pro vnitřní kanalizaci stanovený z hmotnosti přesunovaného materiálu vodorovná dopravní vzdálenost do 50 m s omezením mechanizace v objektech výšky přes 6 do 12 m</t>
  </si>
  <si>
    <t>1066885949</t>
  </si>
  <si>
    <t>https://podminky.urs.cz/item/CS_URS_2024_02/998721112</t>
  </si>
  <si>
    <t>725</t>
  </si>
  <si>
    <t>Zdravotechnika - zařizovací předměty</t>
  </si>
  <si>
    <t>725110814</t>
  </si>
  <si>
    <t>Demontáž klozetů kombi</t>
  </si>
  <si>
    <t>soubor</t>
  </si>
  <si>
    <t>1673839347</t>
  </si>
  <si>
    <t>https://podminky.urs.cz/item/CS_URS_2024_02/725110814</t>
  </si>
  <si>
    <t xml:space="preserve">pozice 1 </t>
  </si>
  <si>
    <t>33</t>
  </si>
  <si>
    <t>725112015</t>
  </si>
  <si>
    <t>č.12 - Zařízení záchodů klozety keramické standardní samostatně stojící dětské s hlubokým splachováním odpad svislý</t>
  </si>
  <si>
    <t>1641106696</t>
  </si>
  <si>
    <t>https://podminky.urs.cz/item/CS_URS_2024_02/725112015</t>
  </si>
  <si>
    <t>34</t>
  </si>
  <si>
    <t>725210821</t>
  </si>
  <si>
    <t>Demontáž umyvadel bez výtokových armatur umyvadel</t>
  </si>
  <si>
    <t>2036024461</t>
  </si>
  <si>
    <t>https://podminky.urs.cz/item/CS_URS_2024_02/725210821</t>
  </si>
  <si>
    <t>35</t>
  </si>
  <si>
    <t>725211615</t>
  </si>
  <si>
    <t>č.11 - Umyvadla keramická bílá bez výtokových armatur připevněná na stěnu šrouby s krytem na sifon (polosloupem), šířka umyvadla 500 mm</t>
  </si>
  <si>
    <t>1034930738</t>
  </si>
  <si>
    <t>https://podminky.urs.cz/item/CS_URS_2024_02/725211615</t>
  </si>
  <si>
    <t>36</t>
  </si>
  <si>
    <t>725240812</t>
  </si>
  <si>
    <t>Demontáž sprchových kabin a vaniček bez výtokových armatur vaniček</t>
  </si>
  <si>
    <t>157643876</t>
  </si>
  <si>
    <t>https://podminky.urs.cz/item/CS_URS_2024_02/725240812</t>
  </si>
  <si>
    <t>37</t>
  </si>
  <si>
    <t>725244142</t>
  </si>
  <si>
    <t>č.10 - Sprchové dveře a zástěny dveře sprchové do niky polorámové skleněné tl. 6 mm dveře otvíravé jednokřídlové, na vaničku šířky 800 mm</t>
  </si>
  <si>
    <t>-442724737</t>
  </si>
  <si>
    <t>https://podminky.urs.cz/item/CS_URS_2024_02/725244142</t>
  </si>
  <si>
    <t>38</t>
  </si>
  <si>
    <t>725291652</t>
  </si>
  <si>
    <t>č.15 - Montáž doplňků zařízení koupelen a záchodů dávkovače tekutého mýdla</t>
  </si>
  <si>
    <t>483348806</t>
  </si>
  <si>
    <t>https://podminky.urs.cz/item/CS_URS_2024_02/725291652</t>
  </si>
  <si>
    <t>39</t>
  </si>
  <si>
    <t>55431098</t>
  </si>
  <si>
    <t>č.15 - dávkovač tekutého mýdla bílý 0,8L</t>
  </si>
  <si>
    <t>-1773099773</t>
  </si>
  <si>
    <t>40</t>
  </si>
  <si>
    <t>725291653</t>
  </si>
  <si>
    <t>č.14 - Montáž doplňků zařízení koupelen a záchodů zásobníku toaletních papírů</t>
  </si>
  <si>
    <t>-726663624</t>
  </si>
  <si>
    <t>https://podminky.urs.cz/item/CS_URS_2024_02/725291653</t>
  </si>
  <si>
    <t>41</t>
  </si>
  <si>
    <t>55431092</t>
  </si>
  <si>
    <t>č.14 - zásobník toaletních papírů komaxit bílý D 310mm</t>
  </si>
  <si>
    <t>-628046206</t>
  </si>
  <si>
    <t>42</t>
  </si>
  <si>
    <t>725291654</t>
  </si>
  <si>
    <t>č.16 - Montáž doplňků zařízení koupelen a záchodů zásobníku papírových ručníků</t>
  </si>
  <si>
    <t>2016406477</t>
  </si>
  <si>
    <t>https://podminky.urs.cz/item/CS_URS_2024_02/725291654</t>
  </si>
  <si>
    <t>43</t>
  </si>
  <si>
    <t>55431086</t>
  </si>
  <si>
    <t>č.16 - zásobník papírových ručníků skládaných komaxit bílý</t>
  </si>
  <si>
    <t>1200098520</t>
  </si>
  <si>
    <t>44</t>
  </si>
  <si>
    <t>725532116</t>
  </si>
  <si>
    <t>č.18 - Elektrické ohřívače zásobníkové beztlakové přepadové akumulační s pojistným ventilem závěsné svislé objem nádrže (příkon) 100 l (2,0 kW)</t>
  </si>
  <si>
    <t>-803068688</t>
  </si>
  <si>
    <t>https://podminky.urs.cz/item/CS_URS_2024_02/725532116</t>
  </si>
  <si>
    <t>45</t>
  </si>
  <si>
    <t>725822613X</t>
  </si>
  <si>
    <t>č.11 - Baterie umyvadlové stojánkové pákové s výpustí - BEZPEČNOSTNÍ</t>
  </si>
  <si>
    <t>-1995914291</t>
  </si>
  <si>
    <t>46</t>
  </si>
  <si>
    <t>725841333X</t>
  </si>
  <si>
    <t>č.10 - Baterie sprchové podomítkové (zápustné) s přepínačem a pevnou sprchou - BEZPEČNOSTNÍ</t>
  </si>
  <si>
    <t>-1766782880</t>
  </si>
  <si>
    <t>47</t>
  </si>
  <si>
    <t>725861101</t>
  </si>
  <si>
    <t>č.11 - Zápachové uzávěrky zařizovacích předmětů pro umyvadla DN 32</t>
  </si>
  <si>
    <t>704070890</t>
  </si>
  <si>
    <t>https://podminky.urs.cz/item/CS_URS_2024_02/725861101</t>
  </si>
  <si>
    <t>48</t>
  </si>
  <si>
    <t>K111</t>
  </si>
  <si>
    <t xml:space="preserve">č.13 - M+D Dělící stěna na nožičkách 550/800mm </t>
  </si>
  <si>
    <t>-1175705282</t>
  </si>
  <si>
    <t>49</t>
  </si>
  <si>
    <t>K112</t>
  </si>
  <si>
    <t>č.17 - M+D Zrcadlo např.ve tvaru slunce ∅40 cm, vč. bezpečnostní folie proti poškození</t>
  </si>
  <si>
    <t>833292904</t>
  </si>
  <si>
    <t>50</t>
  </si>
  <si>
    <t>K113</t>
  </si>
  <si>
    <t>č.19 - M+D Termostatický směšovací ventil</t>
  </si>
  <si>
    <t>-436110690</t>
  </si>
  <si>
    <t>51</t>
  </si>
  <si>
    <t>998725112</t>
  </si>
  <si>
    <t>Přesun hmot pro zařizovací předměty stanovený z hmotnosti přesunovaného materiálu vodorovná dopravní vzdálenost do 50 m s omezením mechanizace v objektech výšky přes 6 do 12 m</t>
  </si>
  <si>
    <t>-1574540246</t>
  </si>
  <si>
    <t>https://podminky.urs.cz/item/CS_URS_2024_02/998725112</t>
  </si>
  <si>
    <t>733</t>
  </si>
  <si>
    <t>Ústřední vytápění - rozvodné potrubí</t>
  </si>
  <si>
    <t>52</t>
  </si>
  <si>
    <t>733222202</t>
  </si>
  <si>
    <t>Potrubí z trubek měděných polotvrdých spojovaných tvrdým pájením Ø 15/1</t>
  </si>
  <si>
    <t>m</t>
  </si>
  <si>
    <t>503122847</t>
  </si>
  <si>
    <t>https://podminky.urs.cz/item/CS_URS_2024_02/733222202</t>
  </si>
  <si>
    <t>53</t>
  </si>
  <si>
    <t>733222203</t>
  </si>
  <si>
    <t>Potrubí z trubek měděných polotvrdých spojovaných tvrdým pájením Ø 18/1</t>
  </si>
  <si>
    <t>797363941</t>
  </si>
  <si>
    <t>https://podminky.urs.cz/item/CS_URS_2024_02/733222203</t>
  </si>
  <si>
    <t>54</t>
  </si>
  <si>
    <t>733222204</t>
  </si>
  <si>
    <t>Potrubí z trubek měděných polotvrdých spojovaných tvrdým pájením Ø 22/1</t>
  </si>
  <si>
    <t>1978216665</t>
  </si>
  <si>
    <t>https://podminky.urs.cz/item/CS_URS_2024_02/733222204</t>
  </si>
  <si>
    <t>55</t>
  </si>
  <si>
    <t>733291101</t>
  </si>
  <si>
    <t>Zkoušky těsnosti potrubí z trubek měděných Ø do 35/1,5</t>
  </si>
  <si>
    <t>-491473176</t>
  </si>
  <si>
    <t>https://podminky.urs.cz/item/CS_URS_2024_02/733291101</t>
  </si>
  <si>
    <t>56</t>
  </si>
  <si>
    <t>K120</t>
  </si>
  <si>
    <t>Dodávka a montáž tepelná izolace potrubní pouzdro z minerální vlny s Al fólií, 15/25 mm</t>
  </si>
  <si>
    <t>-1446329113</t>
  </si>
  <si>
    <t>57</t>
  </si>
  <si>
    <t>733290801</t>
  </si>
  <si>
    <t>Demontáž potrubí z trubek měděných Ø do 35/1,5</t>
  </si>
  <si>
    <t>1592065013</t>
  </si>
  <si>
    <t>https://podminky.urs.cz/item/CS_URS_2024_02/733290801</t>
  </si>
  <si>
    <t>58</t>
  </si>
  <si>
    <t>998733112</t>
  </si>
  <si>
    <t>Přesun hmot pro rozvody potrubí stanovený z hmotnosti přesunovaného materiálu vodorovná dopravní vzdálenost do 50 m s omezením mechanizace v objektech výšky přes 6 do 12 m</t>
  </si>
  <si>
    <t>714804009</t>
  </si>
  <si>
    <t>https://podminky.urs.cz/item/CS_URS_2024_02/998733112</t>
  </si>
  <si>
    <t>735</t>
  </si>
  <si>
    <t>Ústřední vytápění - otopná tělesa</t>
  </si>
  <si>
    <t>59</t>
  </si>
  <si>
    <t>735151161X</t>
  </si>
  <si>
    <t>Dodávka a montáž otopné těleso deskové typ FK0120316 vč. příslušenství, ventilu, šroubení a termostatické hlavice</t>
  </si>
  <si>
    <t>-789980990</t>
  </si>
  <si>
    <t>60</t>
  </si>
  <si>
    <t>K116</t>
  </si>
  <si>
    <t xml:space="preserve">Demontáž a zpětná montáž otopné těleso deskové 22-500x1000mm, včetně konzol, očištění, propláchnutí a nátěru </t>
  </si>
  <si>
    <t>829663538</t>
  </si>
  <si>
    <t>61</t>
  </si>
  <si>
    <t>K117</t>
  </si>
  <si>
    <t xml:space="preserve">Demontáž a zpětná montáž otopné těleso deskové 22-500x1200mm, včetně konzol, očištění, propláchnutí a nátěru </t>
  </si>
  <si>
    <t>-1524476391</t>
  </si>
  <si>
    <t>62</t>
  </si>
  <si>
    <t>K118</t>
  </si>
  <si>
    <t>Demontáž a zpětná montáž radiátorový ventil rohový 1/2" vč. hlavice Concept</t>
  </si>
  <si>
    <t>-1924626902</t>
  </si>
  <si>
    <t>63</t>
  </si>
  <si>
    <t>K119</t>
  </si>
  <si>
    <t>Demontáž a zpětná montáž radiátorové šroubení rohové 1/2"</t>
  </si>
  <si>
    <t>-582455144</t>
  </si>
  <si>
    <t>64</t>
  </si>
  <si>
    <t>998735112</t>
  </si>
  <si>
    <t>Přesun hmot pro otopná tělesa stanovený z hmotnosti přesunovaného materiálu vodorovná dopravní vzdálenost do 50 m s omezením mechanizace v objektech výšky přes 6 do 12 m</t>
  </si>
  <si>
    <t>998122572</t>
  </si>
  <si>
    <t>https://podminky.urs.cz/item/CS_URS_2024_02/998735112</t>
  </si>
  <si>
    <t>751</t>
  </si>
  <si>
    <t>Vzduchotechnika</t>
  </si>
  <si>
    <t>65</t>
  </si>
  <si>
    <t>4615R</t>
  </si>
  <si>
    <t>M+D Konstrukce pro osazení klimatizační jednotky, včetně kotvení chemickými kotvami a antivibračních gumových podložek</t>
  </si>
  <si>
    <t>-804846677</t>
  </si>
  <si>
    <t>66</t>
  </si>
  <si>
    <t>751711111</t>
  </si>
  <si>
    <t>Montáž klimatizační jednotky vnitřní nástěnné o výkonu (pro objem místnosti) do 3,5 kW (do 35 m3)</t>
  </si>
  <si>
    <t>-996527535</t>
  </si>
  <si>
    <t>https://podminky.urs.cz/item/CS_URS_2024_02/751711111</t>
  </si>
  <si>
    <t>67</t>
  </si>
  <si>
    <t>42952001</t>
  </si>
  <si>
    <t>jednotka klimatizační nástěnná (vnitřní a venkovní) o výkonu do 3,5kW</t>
  </si>
  <si>
    <t>-312653712</t>
  </si>
  <si>
    <t>68</t>
  </si>
  <si>
    <t>751721111</t>
  </si>
  <si>
    <t>Montáž klimatizační jednotky venkovní jednofázové napájení do 2 vnitřních jednotek</t>
  </si>
  <si>
    <t>-190444059</t>
  </si>
  <si>
    <t>https://podminky.urs.cz/item/CS_URS_2024_02/751721111</t>
  </si>
  <si>
    <t>69</t>
  </si>
  <si>
    <t>42952015X</t>
  </si>
  <si>
    <t>jednotka klimatizační venkovní jednofázové napájení do 2 vnitřních jednotek o výkonu do 7,0 kW</t>
  </si>
  <si>
    <t>97568589</t>
  </si>
  <si>
    <t>70</t>
  </si>
  <si>
    <t>R45</t>
  </si>
  <si>
    <t>M+D Čerpadlo kondenzátu pro klimatizační jednotky</t>
  </si>
  <si>
    <t>136212796</t>
  </si>
  <si>
    <t>71</t>
  </si>
  <si>
    <t>K121</t>
  </si>
  <si>
    <t>Kabelový ovladač PREMTB101</t>
  </si>
  <si>
    <t>1358912195</t>
  </si>
  <si>
    <t>72</t>
  </si>
  <si>
    <t>K122</t>
  </si>
  <si>
    <t>Dodávka a montáž potrubí chladiva 6,35-9,52 mm vč. izolace, napájecí a řídící kabeláže, pro vedení vně objektu obaleno pevnou Al fólií</t>
  </si>
  <si>
    <t>-1837873432</t>
  </si>
  <si>
    <t>73</t>
  </si>
  <si>
    <t>K123</t>
  </si>
  <si>
    <t>Dodávka a montáž, vysadit odbočku na stávajícím svislém odpadním potrubí HT DN100/50/45°</t>
  </si>
  <si>
    <t>2135630883</t>
  </si>
  <si>
    <t>74</t>
  </si>
  <si>
    <t>K124</t>
  </si>
  <si>
    <t>Dodávka a montáž redukce HT DN50/40</t>
  </si>
  <si>
    <t>370389464</t>
  </si>
  <si>
    <t>75</t>
  </si>
  <si>
    <t>K125</t>
  </si>
  <si>
    <t>Dodávka a montáž potrubí HT DN 40</t>
  </si>
  <si>
    <t>-1627560474</t>
  </si>
  <si>
    <t>76</t>
  </si>
  <si>
    <t>K126</t>
  </si>
  <si>
    <t>Dodávka a montáž zápachový uzávěr pro odvod kondenzátu HL136N</t>
  </si>
  <si>
    <t>313664430</t>
  </si>
  <si>
    <t>77</t>
  </si>
  <si>
    <t>998751112</t>
  </si>
  <si>
    <t>Přesun hmot pro vzduchotechniku stanovený z hmotnosti přesunovaného materiálu vodorovná dopravní vzdálenost do 100 m s omezením mechanizace v objektech výšky přes 12 do 24 m</t>
  </si>
  <si>
    <t>1165589618</t>
  </si>
  <si>
    <t>https://podminky.urs.cz/item/CS_URS_2024_02/998751112</t>
  </si>
  <si>
    <t>762</t>
  </si>
  <si>
    <t>Konstrukce tesařské</t>
  </si>
  <si>
    <t>78</t>
  </si>
  <si>
    <t>762341046</t>
  </si>
  <si>
    <t>Bednění střech střech rovných sklonu do 60° s vyřezáním otvorů z dřevoštěpkových desek OSB šroubovaných na rošt na pero a drážku, tloušťky desky 22 mm</t>
  </si>
  <si>
    <t>-1758638251</t>
  </si>
  <si>
    <t>https://podminky.urs.cz/item/CS_URS_2024_02/762341046</t>
  </si>
  <si>
    <t>79</t>
  </si>
  <si>
    <t>762342511</t>
  </si>
  <si>
    <t>Montáž laťování montáž kontralatí na podklad bez tepelné izolace</t>
  </si>
  <si>
    <t>1652589836</t>
  </si>
  <si>
    <t>https://podminky.urs.cz/item/CS_URS_2024_02/762342511</t>
  </si>
  <si>
    <t>80</t>
  </si>
  <si>
    <t>60514114</t>
  </si>
  <si>
    <t>řezivo jehličnaté lať impregnovaná dl 4 m</t>
  </si>
  <si>
    <t>83518980</t>
  </si>
  <si>
    <t>517*0,06*0,06*1,2</t>
  </si>
  <si>
    <t>81</t>
  </si>
  <si>
    <t>762521104</t>
  </si>
  <si>
    <t>Položení podlah nehoblovaných na sraz z prken hrubých</t>
  </si>
  <si>
    <t>2030405618</t>
  </si>
  <si>
    <t>https://podminky.urs.cz/item/CS_URS_2024_02/762521104</t>
  </si>
  <si>
    <t>82</t>
  </si>
  <si>
    <t>60515111</t>
  </si>
  <si>
    <t>řezivo jehličnaté boční prkno 20-30mm</t>
  </si>
  <si>
    <t>582628782</t>
  </si>
  <si>
    <t>233*0,02*1,15</t>
  </si>
  <si>
    <t>83</t>
  </si>
  <si>
    <t>762395000</t>
  </si>
  <si>
    <t>Spojovací prostředky krovů, bednění a laťování, nadstřešních konstrukcí svorníky, prkna, hřebíky, pásová ocel, vruty</t>
  </si>
  <si>
    <t>743342719</t>
  </si>
  <si>
    <t>https://podminky.urs.cz/item/CS_URS_2024_02/762395000</t>
  </si>
  <si>
    <t>2,233+5,359</t>
  </si>
  <si>
    <t>84</t>
  </si>
  <si>
    <t>998762112</t>
  </si>
  <si>
    <t>Přesun hmot pro konstrukce tesařské stanovený z hmotnosti přesunovaného materiálu vodorovná dopravní vzdálenost do 50 m s omezením mechanizace v objektech výšky přes 6 do 12 m</t>
  </si>
  <si>
    <t>-1120446205</t>
  </si>
  <si>
    <t>https://podminky.urs.cz/item/CS_URS_2024_02/998762112</t>
  </si>
  <si>
    <t>85</t>
  </si>
  <si>
    <t>R89465</t>
  </si>
  <si>
    <t>M+D Pochůzná lávka z OSB desek tl. 25mm, kotveny k dřevěným hranolům 80/220mm</t>
  </si>
  <si>
    <t>kpl</t>
  </si>
  <si>
    <t>-55848895</t>
  </si>
  <si>
    <t>763</t>
  </si>
  <si>
    <t>Konstrukce suché výstavby</t>
  </si>
  <si>
    <t>86</t>
  </si>
  <si>
    <t>763111327</t>
  </si>
  <si>
    <t>Příčka ze sádrokartonových desek s nosnou konstrukcí z jednoduchých ocelových profilů UW, CW jednoduše opláštěná deskou protipožární DF tl. 12,5 mm s izolací, EI 45, příčka tl. 175 mm, profil 150, Rw do 51 dB</t>
  </si>
  <si>
    <t>977571748</t>
  </si>
  <si>
    <t>https://podminky.urs.cz/item/CS_URS_2024_02/763111327</t>
  </si>
  <si>
    <t>12*2,8</t>
  </si>
  <si>
    <t>6*2,8</t>
  </si>
  <si>
    <t>11*2,8</t>
  </si>
  <si>
    <t>87</t>
  </si>
  <si>
    <t>763112328</t>
  </si>
  <si>
    <t>Příčka mezibytová ze sádrokartonových desek s nosnou konstrukcí ze zdvojených ocelových profilů UW, CW dvojitě opláštěná deskami protipožárními DF tl. 2 x 12,5 mm s dvojitou izolací, EI 90, příčka tl. 255 mm, profil 100, Rw do 71 dB</t>
  </si>
  <si>
    <t>-1470925749</t>
  </si>
  <si>
    <t>https://podminky.urs.cz/item/CS_URS_2024_02/763112328</t>
  </si>
  <si>
    <t>33*2,8</t>
  </si>
  <si>
    <t>15,5*0,75</t>
  </si>
  <si>
    <t>10*1</t>
  </si>
  <si>
    <t>88</t>
  </si>
  <si>
    <t>763111771</t>
  </si>
  <si>
    <t>Příčka ze sádrokartonových desek Příplatek k cenám za rovinnost speciální tmelení kvality Q3</t>
  </si>
  <si>
    <t>1738416448</t>
  </si>
  <si>
    <t>https://podminky.urs.cz/item/CS_URS_2024_02/763111771</t>
  </si>
  <si>
    <t>(81,2+114,025)*2</t>
  </si>
  <si>
    <t>89</t>
  </si>
  <si>
    <t>763131431</t>
  </si>
  <si>
    <t>Podhled ze sádrokartonových desek dvouvrstvá zavěšená spodní konstrukce z ocelových profilů CD, UD jednoduše opláštěná deskou protipožární DF, tl. 12,5 mm, bez izolace, REI do 90</t>
  </si>
  <si>
    <t>651686394</t>
  </si>
  <si>
    <t>https://podminky.urs.cz/item/CS_URS_2024_02/763131431</t>
  </si>
  <si>
    <t>90</t>
  </si>
  <si>
    <t>763131751</t>
  </si>
  <si>
    <t>Podhled ze sádrokartonových desek ostatní práce a konstrukce na podhledech ze sádrokartonových desek montáž parotěsné zábrany</t>
  </si>
  <si>
    <t>-654252041</t>
  </si>
  <si>
    <t>https://podminky.urs.cz/item/CS_URS_2024_02/763131751</t>
  </si>
  <si>
    <t>28329274</t>
  </si>
  <si>
    <t>fólie PE vyztužená pro parotěsnou vrstvu (reakce na oheň - třída E) 110g/m2</t>
  </si>
  <si>
    <t>1779242446</t>
  </si>
  <si>
    <t>220*1,1235 'Přepočtené koeficientem množství</t>
  </si>
  <si>
    <t>92</t>
  </si>
  <si>
    <t>763131752</t>
  </si>
  <si>
    <t>Podhled ze sádrokartonových desek ostatní práce a konstrukce na podhledech ze sádrokartonových desek montáž jedné vrstvy tepelné izolace</t>
  </si>
  <si>
    <t>884135470</t>
  </si>
  <si>
    <t>https://podminky.urs.cz/item/CS_URS_2024_02/763131752</t>
  </si>
  <si>
    <t>93</t>
  </si>
  <si>
    <t>63152098</t>
  </si>
  <si>
    <t>pás tepelně izolační univerzální λ=0,032-0,033 tl 80mm</t>
  </si>
  <si>
    <t>-879465570</t>
  </si>
  <si>
    <t>220*1,02 'Přepočtené koeficientem množství</t>
  </si>
  <si>
    <t>94</t>
  </si>
  <si>
    <t>763131771</t>
  </si>
  <si>
    <t>Podhled ze sádrokartonových desek Příplatek k cenám za rovinnost kvality speciální tmelení kvality Q3</t>
  </si>
  <si>
    <t>-1142712601</t>
  </si>
  <si>
    <t>https://podminky.urs.cz/item/CS_URS_2024_02/763131771</t>
  </si>
  <si>
    <t>95</t>
  </si>
  <si>
    <t>763164717</t>
  </si>
  <si>
    <t>Obklad konstrukcí sádrokartonovými deskami včetně ochranných úhelníků uzavřeného tvaru rozvinuté šíře do 0,8 m, opláštěný deskou protipožární DF, tl. 2 x 12,5 mm</t>
  </si>
  <si>
    <t>1929583023</t>
  </si>
  <si>
    <t>https://podminky.urs.cz/item/CS_URS_2024_02/763164717</t>
  </si>
  <si>
    <t>2,8*4</t>
  </si>
  <si>
    <t>96</t>
  </si>
  <si>
    <t>763251121</t>
  </si>
  <si>
    <t>Podlaha ze sádrovláknitých desek na pero a drážku z podlahových prvků tl. 20 mm podlaha tl. 30 mm s podsypem tl. 10 mm</t>
  </si>
  <si>
    <t>1288071498</t>
  </si>
  <si>
    <t>https://podminky.urs.cz/item/CS_URS_2024_02/763251121</t>
  </si>
  <si>
    <t>97</t>
  </si>
  <si>
    <t>763251211</t>
  </si>
  <si>
    <t>Podlaha ze sádrovláknitých desek na pero a drážku z podlahových prvků tl. 25 mm podlaha tl. 25 mm bez podsypu</t>
  </si>
  <si>
    <t>911454920</t>
  </si>
  <si>
    <t>https://podminky.urs.cz/item/CS_URS_2024_02/763251211</t>
  </si>
  <si>
    <t>98</t>
  </si>
  <si>
    <t>763251391</t>
  </si>
  <si>
    <t>Podlaha ze sádrovláknitých desek na pero a drážku Příplatek k cenám za každých dalších 10 mm suchého podsypu</t>
  </si>
  <si>
    <t>-1136397868</t>
  </si>
  <si>
    <t>https://podminky.urs.cz/item/CS_URS_2024_02/763251391</t>
  </si>
  <si>
    <t>233*2</t>
  </si>
  <si>
    <t>99</t>
  </si>
  <si>
    <t>K115</t>
  </si>
  <si>
    <t>M+D Výztuha do SDK pro kotvení rozvaděče</t>
  </si>
  <si>
    <t>-1758224116</t>
  </si>
  <si>
    <t>100</t>
  </si>
  <si>
    <t>998763322</t>
  </si>
  <si>
    <t>Přesun hmot pro konstrukce montované z desek sádrokartonových, sádrovláknitých, cementovláknitých nebo cementových stanovený z hmotnosti přesunovaného materiálu vodorovná dopravní vzdálenost do 50 m s omezením mechanizace v objektech výšky přes 6 do 12 m</t>
  </si>
  <si>
    <t>1542093483</t>
  </si>
  <si>
    <t>https://podminky.urs.cz/item/CS_URS_2024_02/998763322</t>
  </si>
  <si>
    <t>764</t>
  </si>
  <si>
    <t>Konstrukce klempířské</t>
  </si>
  <si>
    <t>101</t>
  </si>
  <si>
    <t>764001821</t>
  </si>
  <si>
    <t>Demontáž klempířských konstrukcí krytiny ze svitků nebo tabulí do suti</t>
  </si>
  <si>
    <t>956356030</t>
  </si>
  <si>
    <t>https://podminky.urs.cz/item/CS_URS_2024_02/764001821</t>
  </si>
  <si>
    <t>102</t>
  </si>
  <si>
    <t>764111401</t>
  </si>
  <si>
    <t>Krytina ze svitků nebo tabulí z pozinkovaného plechu s úpravou u okapů, prostupů a výčnělků střechy rovné drážkováním ze svitků rš 500 mm, sklon střechy do 30°</t>
  </si>
  <si>
    <t>-2118649444</t>
  </si>
  <si>
    <t>https://podminky.urs.cz/item/CS_URS_2024_02/764111401</t>
  </si>
  <si>
    <t>103</t>
  </si>
  <si>
    <t>765191001</t>
  </si>
  <si>
    <t>Montáž pojistné hydroizolační nebo parotěsné fólie kladené ve sklonu do 20° lepením (vodotěsné podstřeší) na bednění nebo tepelnou izolaci</t>
  </si>
  <si>
    <t>647244329</t>
  </si>
  <si>
    <t>https://podminky.urs.cz/item/CS_URS_2024_02/765191001</t>
  </si>
  <si>
    <t>16,5*26*3</t>
  </si>
  <si>
    <t>8,8*10*3</t>
  </si>
  <si>
    <t>104</t>
  </si>
  <si>
    <t>28329036</t>
  </si>
  <si>
    <t>fólie kontaktní difuzně propustná pro doplňkovou hydroizolační vrstvu, třívrstvá mikroporézní PP 150g/m2 s integrovanou samolepící páskou</t>
  </si>
  <si>
    <t>1828313750</t>
  </si>
  <si>
    <t>1551*1,1 'Přepočtené koeficientem množství</t>
  </si>
  <si>
    <t>105</t>
  </si>
  <si>
    <t>764541405</t>
  </si>
  <si>
    <t>K1 - Žlab podokapní z titanzinkového předzvětralého plechu včetně háků a čel půlkruhový rš 330 mm</t>
  </si>
  <si>
    <t>725464878</t>
  </si>
  <si>
    <t>https://podminky.urs.cz/item/CS_URS_2024_02/764541405</t>
  </si>
  <si>
    <t>106</t>
  </si>
  <si>
    <t>764541447</t>
  </si>
  <si>
    <t>K1 - Žlab podokapní z titanzinkového předzvětralého plechu kotlík oválný (trychtýřový), rš žlabu/průměr svodu 330/120 mm</t>
  </si>
  <si>
    <t>1570197025</t>
  </si>
  <si>
    <t>https://podminky.urs.cz/item/CS_URS_2024_02/764541447</t>
  </si>
  <si>
    <t>107</t>
  </si>
  <si>
    <t>764548423</t>
  </si>
  <si>
    <t>K2 - Svod z titanzinkového předzvětralého plechu včetně objímek, kolen a odskoků kruhový, průměru 100 mm</t>
  </si>
  <si>
    <t>-1630061947</t>
  </si>
  <si>
    <t>https://podminky.urs.cz/item/CS_URS_2024_02/764548423</t>
  </si>
  <si>
    <t>108</t>
  </si>
  <si>
    <t>K127</t>
  </si>
  <si>
    <t>K3 - M+D Oplechování komínu</t>
  </si>
  <si>
    <t>1767245450</t>
  </si>
  <si>
    <t>109</t>
  </si>
  <si>
    <t>K1278</t>
  </si>
  <si>
    <t>K4 - M+D Oplechování stávajících výlezů na střechu</t>
  </si>
  <si>
    <t>-452145325</t>
  </si>
  <si>
    <t>110</t>
  </si>
  <si>
    <t>K1279</t>
  </si>
  <si>
    <t>K5 - M+D Oplechování vikýře</t>
  </si>
  <si>
    <t>-871815174</t>
  </si>
  <si>
    <t>111</t>
  </si>
  <si>
    <t>764216643</t>
  </si>
  <si>
    <t>K6 - Oplechování parapetů z pozinkovaného plechu s povrchovou úpravou rovných celoplošně lepené, bez rohů rš 250 mm</t>
  </si>
  <si>
    <t>-396087281</t>
  </si>
  <si>
    <t>https://podminky.urs.cz/item/CS_URS_2024_02/764216643</t>
  </si>
  <si>
    <t>0,79*3</t>
  </si>
  <si>
    <t>112</t>
  </si>
  <si>
    <t>764216642</t>
  </si>
  <si>
    <t>K7 - Oplechování parapetů z pozinkovaného plechu s povrchovou úpravou rovných celoplošně lepené, bez rohů rš 200 mm</t>
  </si>
  <si>
    <t>1638120400</t>
  </si>
  <si>
    <t>https://podminky.urs.cz/item/CS_URS_2024_02/764216642</t>
  </si>
  <si>
    <t>0,72*8</t>
  </si>
  <si>
    <t>113</t>
  </si>
  <si>
    <t>998764112</t>
  </si>
  <si>
    <t>Přesun hmot pro konstrukce klempířské stanovený z hmotnosti přesunovaného materiálu vodorovná dopravní vzdálenost do 50 m s omezením mechanizace v objektech výšky přes 6 do 12 m</t>
  </si>
  <si>
    <t>586454939</t>
  </si>
  <si>
    <t>https://podminky.urs.cz/item/CS_URS_2024_02/998764112</t>
  </si>
  <si>
    <t>766</t>
  </si>
  <si>
    <t>Konstrukce truhlářské</t>
  </si>
  <si>
    <t>114</t>
  </si>
  <si>
    <t>766111820X</t>
  </si>
  <si>
    <t>Demontáž dřevěných stěn plných azbestových</t>
  </si>
  <si>
    <t>-1747512689</t>
  </si>
  <si>
    <t>pozice "3"</t>
  </si>
  <si>
    <t>55*3,3</t>
  </si>
  <si>
    <t>115</t>
  </si>
  <si>
    <t>766411812</t>
  </si>
  <si>
    <t>Demontáž obložení stěn panely, plochy přes 1,5 m2</t>
  </si>
  <si>
    <t>1840395816</t>
  </si>
  <si>
    <t>https://podminky.urs.cz/item/CS_URS_2024_02/766411812</t>
  </si>
  <si>
    <t xml:space="preserve">pozice 2 </t>
  </si>
  <si>
    <t>12*2,9</t>
  </si>
  <si>
    <t>116</t>
  </si>
  <si>
    <t>766411822</t>
  </si>
  <si>
    <t>Demontáž obložení stěn podkladových roštů</t>
  </si>
  <si>
    <t>-1596298686</t>
  </si>
  <si>
    <t>https://podminky.urs.cz/item/CS_URS_2024_02/766411822</t>
  </si>
  <si>
    <t>117</t>
  </si>
  <si>
    <t>766421811X</t>
  </si>
  <si>
    <t>Demontáž obložení podhledů panely, plochy do 1,5 m2 azbestových, včetně lepenky, bednění a izolace</t>
  </si>
  <si>
    <t>-103513672</t>
  </si>
  <si>
    <t>766.1</t>
  </si>
  <si>
    <t>Tabulka výplní otvorů</t>
  </si>
  <si>
    <t>118</t>
  </si>
  <si>
    <t>O.01</t>
  </si>
  <si>
    <t>M+D Střešní okno "1" 1800x780mm, včetně ochrany proti slunci, rolety a žaluzie, dle tabulky výplní otvorů</t>
  </si>
  <si>
    <t>-1014933932</t>
  </si>
  <si>
    <t>P</t>
  </si>
  <si>
    <t>Poznámka k položce:_x000d_
ovládání ze země - manuální ovládání hliníkovou tyčí</t>
  </si>
  <si>
    <t>119</t>
  </si>
  <si>
    <t>O.02</t>
  </si>
  <si>
    <t>M+D Půdní schody "2" 70/130-305 s PO EW 15, dle tabulky výplní otvorů</t>
  </si>
  <si>
    <t>-1117342889</t>
  </si>
  <si>
    <t>120</t>
  </si>
  <si>
    <t>O.03</t>
  </si>
  <si>
    <t>M+D Dveře "3" dřevěné vnitřní 800x1970mm, včetně zárubně, kování a příslušenství, dle tabulky výplní otvorů</t>
  </si>
  <si>
    <t>76946191</t>
  </si>
  <si>
    <t>121</t>
  </si>
  <si>
    <t>O.04</t>
  </si>
  <si>
    <t>M+D Dveře "4" dřevěné vnitřní 800x1970mm, včetně zárubně, kování a příslušenství, dle tabulky výplní otvorů</t>
  </si>
  <si>
    <t>1140199087</t>
  </si>
  <si>
    <t>122</t>
  </si>
  <si>
    <t>O.05</t>
  </si>
  <si>
    <t>M+D Dveře "5" dřevěné vnitřní 800x1970mm, PO EI 30, DP3 se samozavíračem, včetně zárubně, kování a příslušenství, dle tabulky výplní otvorů</t>
  </si>
  <si>
    <t>1845343132</t>
  </si>
  <si>
    <t>123</t>
  </si>
  <si>
    <t>O.06</t>
  </si>
  <si>
    <t>M+D Vnitřní parapet "6" 2900x300x20mm, dle tabulky výplní otvorů</t>
  </si>
  <si>
    <t>918258599</t>
  </si>
  <si>
    <t>124</t>
  </si>
  <si>
    <t>O.07</t>
  </si>
  <si>
    <t>M+D Vnitřní parapet "7" 1730x250-500x20mm, dle tabulky výplní otvorů</t>
  </si>
  <si>
    <t>1890552220</t>
  </si>
  <si>
    <t>125</t>
  </si>
  <si>
    <t>O.08</t>
  </si>
  <si>
    <t>M+D Vnitřní parapet "8" 3850x250-525x20mm, dle tabulky výplní otvorů</t>
  </si>
  <si>
    <t>1421152490</t>
  </si>
  <si>
    <t>126</t>
  </si>
  <si>
    <t>O.09</t>
  </si>
  <si>
    <t>M+D Vnitřní parapet "9" 4200x250-530x20mm, dle tabulky výplní otvorů</t>
  </si>
  <si>
    <t>-212049023</t>
  </si>
  <si>
    <t>127</t>
  </si>
  <si>
    <t>O.10</t>
  </si>
  <si>
    <t>M+D Vnitřní parapet "10" 1500x260-535x20mm, dle tabulky výplní otvorů</t>
  </si>
  <si>
    <t>438253282</t>
  </si>
  <si>
    <t>771</t>
  </si>
  <si>
    <t>Podlahy z dlaždic</t>
  </si>
  <si>
    <t>128</t>
  </si>
  <si>
    <t>771111011</t>
  </si>
  <si>
    <t>Příprava podkladu před provedením dlažby vysátí podlah</t>
  </si>
  <si>
    <t>2062790406</t>
  </si>
  <si>
    <t>https://podminky.urs.cz/item/CS_URS_2024_02/771111011</t>
  </si>
  <si>
    <t>129</t>
  </si>
  <si>
    <t>771121011</t>
  </si>
  <si>
    <t>Příprava podkladu před provedením dlažby nátěr penetrační na podlahu</t>
  </si>
  <si>
    <t>-619948381</t>
  </si>
  <si>
    <t>https://podminky.urs.cz/item/CS_URS_2024_02/771121011</t>
  </si>
  <si>
    <t>130</t>
  </si>
  <si>
    <t>771571810</t>
  </si>
  <si>
    <t>Demontáž podlah z dlaždic keramických kladených do malty</t>
  </si>
  <si>
    <t>1129227905</t>
  </si>
  <si>
    <t>https://podminky.urs.cz/item/CS_URS_2024_02/771571810</t>
  </si>
  <si>
    <t>131</t>
  </si>
  <si>
    <t>771574413</t>
  </si>
  <si>
    <t>Montáž podlah z dlaždic keramických lepených cementovým flexibilním lepidlem hladkých, tloušťky do 10 mm přes 2 do 4 ks/m2</t>
  </si>
  <si>
    <t>-371389028</t>
  </si>
  <si>
    <t>https://podminky.urs.cz/item/CS_URS_2024_02/771574413</t>
  </si>
  <si>
    <t>6,65</t>
  </si>
  <si>
    <t>132</t>
  </si>
  <si>
    <t>59761136</t>
  </si>
  <si>
    <t>dlažba keramická slinutá mrazuvzdorná povrch hladký/lesklý tl do 10mm přes 2 do 4ks/m2</t>
  </si>
  <si>
    <t>49434541</t>
  </si>
  <si>
    <t>6,65*1,15 'Přepočtené koeficientem množství</t>
  </si>
  <si>
    <t>133</t>
  </si>
  <si>
    <t>771591112</t>
  </si>
  <si>
    <t>Izolace podlahy pod dlažbu nátěrem nebo stěrkou ve dvou vrstvách</t>
  </si>
  <si>
    <t>-1344112797</t>
  </si>
  <si>
    <t>https://podminky.urs.cz/item/CS_URS_2024_02/771591112</t>
  </si>
  <si>
    <t>134</t>
  </si>
  <si>
    <t>998771112</t>
  </si>
  <si>
    <t>Přesun hmot pro podlahy z dlaždic stanovený z hmotnosti přesunovaného materiálu vodorovná dopravní vzdálenost do 50 m s omezením mechanizace v objektech výšky přes 6 do 12 m</t>
  </si>
  <si>
    <t>-333701671</t>
  </si>
  <si>
    <t>https://podminky.urs.cz/item/CS_URS_2024_02/998771112</t>
  </si>
  <si>
    <t>776</t>
  </si>
  <si>
    <t>Podlahy povlakové</t>
  </si>
  <si>
    <t>135</t>
  </si>
  <si>
    <t>776111311</t>
  </si>
  <si>
    <t>Příprava podkladu povlakových podlah a stěn vysátí podlah</t>
  </si>
  <si>
    <t>-1727638807</t>
  </si>
  <si>
    <t>https://podminky.urs.cz/item/CS_URS_2024_02/776111311</t>
  </si>
  <si>
    <t>koberec</t>
  </si>
  <si>
    <t>15,5+110,94+19,9</t>
  </si>
  <si>
    <t>pvc</t>
  </si>
  <si>
    <t>4,74+6,12+28,32+23,85+16,84</t>
  </si>
  <si>
    <t>136</t>
  </si>
  <si>
    <t>776121112</t>
  </si>
  <si>
    <t>Příprava podkladu povlakových podlah a stěn penetrace vodou ředitelná podlah</t>
  </si>
  <si>
    <t>302065080</t>
  </si>
  <si>
    <t>https://podminky.urs.cz/item/CS_URS_2024_02/776121112</t>
  </si>
  <si>
    <t>137</t>
  </si>
  <si>
    <t>776201812</t>
  </si>
  <si>
    <t>Demontáž povlakových podlahovin lepených ručně s podložkou</t>
  </si>
  <si>
    <t>-835930814</t>
  </si>
  <si>
    <t>https://podminky.urs.cz/item/CS_URS_2024_02/776201812</t>
  </si>
  <si>
    <t>138</t>
  </si>
  <si>
    <t>776211111</t>
  </si>
  <si>
    <t>Montáž textilních podlahovin lepením pásů standardních</t>
  </si>
  <si>
    <t>-1295562153</t>
  </si>
  <si>
    <t>https://podminky.urs.cz/item/CS_URS_2024_02/776211111</t>
  </si>
  <si>
    <t>139</t>
  </si>
  <si>
    <t>69751103</t>
  </si>
  <si>
    <t>koberec zátěžový v pásu tl 5.5mm, všívaná smyčka, vlákno 100% polyamid, 23 dB, třída zátěže 33</t>
  </si>
  <si>
    <t>-1154885711</t>
  </si>
  <si>
    <t>146,34*1,1 'Přepočtené koeficientem množství</t>
  </si>
  <si>
    <t>140</t>
  </si>
  <si>
    <t>776221111</t>
  </si>
  <si>
    <t>Montáž podlahovin z PVC lepením standardním lepidlem z pásů</t>
  </si>
  <si>
    <t>293905630</t>
  </si>
  <si>
    <t>https://podminky.urs.cz/item/CS_URS_2024_02/776221111</t>
  </si>
  <si>
    <t>141</t>
  </si>
  <si>
    <t>28411141</t>
  </si>
  <si>
    <t>PVC vinyl homogenní protiskluzná se vsypem a výztuž. vrstvou tl 2,00mm nášlapná vrstva 2,00mm, hořlavost Bfl-s1, třída zátěže 34/43, útlum 5dB, bodová zátěž &lt;= 0,10mm, protiskluznost R10</t>
  </si>
  <si>
    <t>1917338132</t>
  </si>
  <si>
    <t>79,87*1,1 'Přepočtené koeficientem množství</t>
  </si>
  <si>
    <t>142</t>
  </si>
  <si>
    <t>776421111</t>
  </si>
  <si>
    <t>Montáž lišt obvodových lepených</t>
  </si>
  <si>
    <t>1188841937</t>
  </si>
  <si>
    <t>https://podminky.urs.cz/item/CS_URS_2024_02/776421111</t>
  </si>
  <si>
    <t>143</t>
  </si>
  <si>
    <t>28342163</t>
  </si>
  <si>
    <t>lišta podlahová PVC fabion</t>
  </si>
  <si>
    <t>-782164784</t>
  </si>
  <si>
    <t>180*1,02 'Přepočtené koeficientem množství</t>
  </si>
  <si>
    <t>144</t>
  </si>
  <si>
    <t>998776112</t>
  </si>
  <si>
    <t>Přesun hmot pro podlahy povlakové stanovený z hmotnosti přesunovaného materiálu vodorovná dopravní vzdálenost do 50 m s omezením mechanizace v objektech výšky přes 6 do 12 m</t>
  </si>
  <si>
    <t>1018359359</t>
  </si>
  <si>
    <t>https://podminky.urs.cz/item/CS_URS_2024_02/998776112</t>
  </si>
  <si>
    <t>781</t>
  </si>
  <si>
    <t>Dokončovací práce - obklady</t>
  </si>
  <si>
    <t>145</t>
  </si>
  <si>
    <t>781111011</t>
  </si>
  <si>
    <t>Příprava podkladu před provedením obkladu oprášení (ometení) stěny</t>
  </si>
  <si>
    <t>-675494655</t>
  </si>
  <si>
    <t>https://podminky.urs.cz/item/CS_URS_2024_02/781111011</t>
  </si>
  <si>
    <t>11,5*2</t>
  </si>
  <si>
    <t>146</t>
  </si>
  <si>
    <t>781121011</t>
  </si>
  <si>
    <t>Příprava podkladu před provedením obkladu nátěr penetrační na stěnu</t>
  </si>
  <si>
    <t>1495428775</t>
  </si>
  <si>
    <t>https://podminky.urs.cz/item/CS_URS_2024_02/781121011</t>
  </si>
  <si>
    <t>147</t>
  </si>
  <si>
    <t>781131112</t>
  </si>
  <si>
    <t>Izolace stěny pod obklad izolace nátěrem nebo stěrkou ve dvou vrstvách</t>
  </si>
  <si>
    <t>-154862943</t>
  </si>
  <si>
    <t>https://podminky.urs.cz/item/CS_URS_2024_02/781131112</t>
  </si>
  <si>
    <t>148</t>
  </si>
  <si>
    <t>781471810</t>
  </si>
  <si>
    <t>Demontáž obkladů z dlaždic keramických kladených do malty</t>
  </si>
  <si>
    <t>1237314058</t>
  </si>
  <si>
    <t>https://podminky.urs.cz/item/CS_URS_2024_02/781471810</t>
  </si>
  <si>
    <t>pozice "10"</t>
  </si>
  <si>
    <t>149</t>
  </si>
  <si>
    <t>781472213</t>
  </si>
  <si>
    <t>Montáž keramických obkladů stěn lepených cementovým flexibilním lepidlem hladkých přes 2 do 4 ks/m2</t>
  </si>
  <si>
    <t>1330734827</t>
  </si>
  <si>
    <t>https://podminky.urs.cz/item/CS_URS_2024_02/781472213</t>
  </si>
  <si>
    <t>150</t>
  </si>
  <si>
    <t>59761703</t>
  </si>
  <si>
    <t>obklad keramický nemrazuvzdorný povrch hladký/lesklý tl do 10mm přes 2 do 4ks/m2</t>
  </si>
  <si>
    <t>396696535</t>
  </si>
  <si>
    <t>23*1,15 'Přepočtené koeficientem množství</t>
  </si>
  <si>
    <t>151</t>
  </si>
  <si>
    <t>998781112</t>
  </si>
  <si>
    <t>Přesun hmot pro obklady keramické stanovený z hmotnosti přesunovaného materiálu vodorovná dopravní vzdálenost do 50 m s omezením mechanizace v objektech výšky přes 6 do 12 m</t>
  </si>
  <si>
    <t>-661730513</t>
  </si>
  <si>
    <t>https://podminky.urs.cz/item/CS_URS_2024_02/998781112</t>
  </si>
  <si>
    <t>784</t>
  </si>
  <si>
    <t>Dokončovací práce - malby a tapety</t>
  </si>
  <si>
    <t>152</t>
  </si>
  <si>
    <t>784181101</t>
  </si>
  <si>
    <t>Penetrace podkladu jednonásobná základní akrylátová bezbarvá v místnostech výšky do 3,80 m</t>
  </si>
  <si>
    <t>1073381437</t>
  </si>
  <si>
    <t>https://podminky.urs.cz/item/CS_URS_2024_02/784181101</t>
  </si>
  <si>
    <t>(36,72+390,45)*2</t>
  </si>
  <si>
    <t>220</t>
  </si>
  <si>
    <t>11,2*0,8</t>
  </si>
  <si>
    <t>153</t>
  </si>
  <si>
    <t>784211101</t>
  </si>
  <si>
    <t>Malby z malířských směsí oděruvzdorných za mokra dvojnásobné, bílé za mokra oděruvzdorné výborně v místnostech výšky do 3,80 m</t>
  </si>
  <si>
    <t>-1153608996</t>
  </si>
  <si>
    <t>https://podminky.urs.cz/item/CS_URS_2024_02/784211101</t>
  </si>
  <si>
    <t>VRN</t>
  </si>
  <si>
    <t>Vedlejší rozpočtové náklady</t>
  </si>
  <si>
    <t>VRN1</t>
  </si>
  <si>
    <t>Průzkumné, geodetické a projektové práce</t>
  </si>
  <si>
    <t>154</t>
  </si>
  <si>
    <t>012002000</t>
  </si>
  <si>
    <t>Vytyčení, zameření stavby</t>
  </si>
  <si>
    <t>1024</t>
  </si>
  <si>
    <t>-452572991</t>
  </si>
  <si>
    <t>155</t>
  </si>
  <si>
    <t>013254000</t>
  </si>
  <si>
    <t>Průzkumné, geodetické a projektové práce projektové práce dokumentace stavby (výkresová a textová) skutečného provedení stavby</t>
  </si>
  <si>
    <t>745903148</t>
  </si>
  <si>
    <t>VRN3</t>
  </si>
  <si>
    <t>Zařízení staveniště</t>
  </si>
  <si>
    <t>156</t>
  </si>
  <si>
    <t>030001000.1</t>
  </si>
  <si>
    <t xml:space="preserve">Zařízení staveniště (Zajištění vody, elektro, vytápění objektu po dobu stavby, ostraha, oplocení staveniště, dopravní značení, stavební buňky a pod.) </t>
  </si>
  <si>
    <t>-864762417</t>
  </si>
  <si>
    <t>VRN4</t>
  </si>
  <si>
    <t>Inženýrská činnost</t>
  </si>
  <si>
    <t>157</t>
  </si>
  <si>
    <t>042503000</t>
  </si>
  <si>
    <t>Plán BOZP na staveništi</t>
  </si>
  <si>
    <t>940736348</t>
  </si>
  <si>
    <t>158</t>
  </si>
  <si>
    <t>045002000</t>
  </si>
  <si>
    <t>Hlavní tituly průvodních činností a nákladů inženýrská činnost kompletační a koordinační činnost</t>
  </si>
  <si>
    <t>1257340079</t>
  </si>
  <si>
    <t>VRN9</t>
  </si>
  <si>
    <t>Ostatní náklady</t>
  </si>
  <si>
    <t>159</t>
  </si>
  <si>
    <t>090001000.1</t>
  </si>
  <si>
    <t>Posudky, měření, kontrolní a revizní zkoušky stávajících a nově vybudovaných konstrukcí a objektů, kontrola hluku a obsah azbestu po bourání</t>
  </si>
  <si>
    <t>410931066</t>
  </si>
  <si>
    <t>SO 02 - Elektroinstalace</t>
  </si>
  <si>
    <t>OST - Ostatní</t>
  </si>
  <si>
    <t xml:space="preserve">    D01 - Rozvaděče</t>
  </si>
  <si>
    <t xml:space="preserve">    D02 - Svítidla</t>
  </si>
  <si>
    <t xml:space="preserve">    D03 - Zásuvky, ovladače, krabice, motory, lišty</t>
  </si>
  <si>
    <t xml:space="preserve">    D04 - Kabely</t>
  </si>
  <si>
    <t xml:space="preserve">    D05 - Bleskosvod</t>
  </si>
  <si>
    <t xml:space="preserve">    D08 - Ostatní</t>
  </si>
  <si>
    <t>OST</t>
  </si>
  <si>
    <t>Ostatní</t>
  </si>
  <si>
    <t>D01</t>
  </si>
  <si>
    <t>Rozvaděče</t>
  </si>
  <si>
    <t>K001</t>
  </si>
  <si>
    <t>Doplnění výzbroje rozvaděče 1.NP</t>
  </si>
  <si>
    <t>512</t>
  </si>
  <si>
    <t>-830745617</t>
  </si>
  <si>
    <t>K001X</t>
  </si>
  <si>
    <t>Nový rozvaděč R.2 nástěnný, EI30-s200, IP54, 52 modulů včetně výzbroje</t>
  </si>
  <si>
    <t>-107239181</t>
  </si>
  <si>
    <t>D02</t>
  </si>
  <si>
    <t>Svítidla</t>
  </si>
  <si>
    <t>K091</t>
  </si>
  <si>
    <t>Svítidlo přisazené obdélníkové LED, IP44, 4000K 23,3W, 3120lm</t>
  </si>
  <si>
    <t>ks</t>
  </si>
  <si>
    <t>110547176</t>
  </si>
  <si>
    <t>K092</t>
  </si>
  <si>
    <t>Svítidlo přisazené obdélníkové LED, IP44, 4000K 23,3W, 3120lm, s vestavným zdrojem 1h</t>
  </si>
  <si>
    <t>1674741366</t>
  </si>
  <si>
    <t>K093</t>
  </si>
  <si>
    <t>Svítidlo přisazené obdélníkové LED, IP40, 4000K 29W, 3248lm</t>
  </si>
  <si>
    <t>714001946</t>
  </si>
  <si>
    <t>K094</t>
  </si>
  <si>
    <t>Svítidlo přisazené obdélníkové LED, IP44, 4000K 36,3W, 5050lm, s vestavným zdrojem 1h</t>
  </si>
  <si>
    <t>1178475823</t>
  </si>
  <si>
    <t>K095</t>
  </si>
  <si>
    <t>Svítidlo přisazené kruhové LED, IP54, 4000K, 23,1W, 2810lm</t>
  </si>
  <si>
    <t>230512965</t>
  </si>
  <si>
    <t>K096</t>
  </si>
  <si>
    <t>Svítidlo nouzové přisazené obdélníkové LED, IP65, 2W, 100lm, s vestavným zdrojem 1h</t>
  </si>
  <si>
    <t>1449647215</t>
  </si>
  <si>
    <t>K097</t>
  </si>
  <si>
    <t>Montáž svítidel</t>
  </si>
  <si>
    <t>-656216437</t>
  </si>
  <si>
    <t>D03</t>
  </si>
  <si>
    <t>Zásuvky, ovladače, krabice, motory, lišty</t>
  </si>
  <si>
    <t>K098</t>
  </si>
  <si>
    <t>Vypínač jednopólový IP2XC, vč. rámečku</t>
  </si>
  <si>
    <t>-758443294</t>
  </si>
  <si>
    <t>K099</t>
  </si>
  <si>
    <t>Vypínač jednopólový IP44, vč. rámečku</t>
  </si>
  <si>
    <t>-1043923891</t>
  </si>
  <si>
    <t>K100</t>
  </si>
  <si>
    <t>Střídavý přepínač IP2XC, vč. rámečku</t>
  </si>
  <si>
    <t>-144019769</t>
  </si>
  <si>
    <t>K101</t>
  </si>
  <si>
    <t>Dvojzásuvka s natočenou horní zdířkou IP2XC, vč. rámečku</t>
  </si>
  <si>
    <t>-211671791</t>
  </si>
  <si>
    <t>K102</t>
  </si>
  <si>
    <t>Vypínač jednopólový 230V/16A IP44, vč. rámečku</t>
  </si>
  <si>
    <t>-1058169811</t>
  </si>
  <si>
    <t>K103</t>
  </si>
  <si>
    <t>Akumulační zásobník teplé vody 50l, IP44, 2kW, horizontální</t>
  </si>
  <si>
    <t>652772338</t>
  </si>
  <si>
    <t>K104</t>
  </si>
  <si>
    <t>Montáž zařízení</t>
  </si>
  <si>
    <t>-245048943</t>
  </si>
  <si>
    <t>K010</t>
  </si>
  <si>
    <t>krabice přístrojová pod omítku KP</t>
  </si>
  <si>
    <t>1337522568</t>
  </si>
  <si>
    <t>K011</t>
  </si>
  <si>
    <t>krabice rozvodná pod omítku KR</t>
  </si>
  <si>
    <t>1239802185</t>
  </si>
  <si>
    <t>K014</t>
  </si>
  <si>
    <t xml:space="preserve">PVC TRUBKA 50mm </t>
  </si>
  <si>
    <t>-2626587</t>
  </si>
  <si>
    <t>K015</t>
  </si>
  <si>
    <t>PVC TRUBKA PEVNÁ VČ.UCHYCENÍ BEZHALOGENOVÁ</t>
  </si>
  <si>
    <t>864612268</t>
  </si>
  <si>
    <t>K8416</t>
  </si>
  <si>
    <t>montáž a dodávka drátěného instalačního žlabu 50/50</t>
  </si>
  <si>
    <t>320615044</t>
  </si>
  <si>
    <t>K105</t>
  </si>
  <si>
    <t>Demontáž, uskladnění a zpětná montáž prostorového termostatu</t>
  </si>
  <si>
    <t>-911706440</t>
  </si>
  <si>
    <t>D04</t>
  </si>
  <si>
    <t>Kabely</t>
  </si>
  <si>
    <t>K018.1</t>
  </si>
  <si>
    <t>CYKY-O 2x1,5</t>
  </si>
  <si>
    <t>373190620</t>
  </si>
  <si>
    <t>K018</t>
  </si>
  <si>
    <t>CYKY-J 3x1,5</t>
  </si>
  <si>
    <t>1432674573</t>
  </si>
  <si>
    <t>K018.2</t>
  </si>
  <si>
    <t>CYKY-J 5x1,5</t>
  </si>
  <si>
    <t>691442958</t>
  </si>
  <si>
    <t>K019</t>
  </si>
  <si>
    <t>CYKY-J 3x2,5</t>
  </si>
  <si>
    <t>1964756890</t>
  </si>
  <si>
    <t>K106</t>
  </si>
  <si>
    <t>CYKY-J 4x1,5</t>
  </si>
  <si>
    <t>1021322609</t>
  </si>
  <si>
    <t>K107</t>
  </si>
  <si>
    <t>CYKY-J 5x6</t>
  </si>
  <si>
    <t>-130191965</t>
  </si>
  <si>
    <t>K108</t>
  </si>
  <si>
    <t>CY6</t>
  </si>
  <si>
    <t>2000234082</t>
  </si>
  <si>
    <t>K109</t>
  </si>
  <si>
    <t>CY4</t>
  </si>
  <si>
    <t>-1478071623</t>
  </si>
  <si>
    <t>K110</t>
  </si>
  <si>
    <t>Montáž kabelů do drážky ve zdi včetně zednického začištění 3x3cm</t>
  </si>
  <si>
    <t>-2003761642</t>
  </si>
  <si>
    <t>K110.1</t>
  </si>
  <si>
    <t xml:space="preserve">Montáž kabelů do instalačního žlabu nebo trubky </t>
  </si>
  <si>
    <t>-1462647710</t>
  </si>
  <si>
    <t>K128</t>
  </si>
  <si>
    <t>Montáž a dodávka kabelu CY16</t>
  </si>
  <si>
    <t>-318019299</t>
  </si>
  <si>
    <t>K129</t>
  </si>
  <si>
    <t>Montáž a dodávka křížový přepínač IP2XC, vč. rámečku</t>
  </si>
  <si>
    <t>415060299</t>
  </si>
  <si>
    <t>D05</t>
  </si>
  <si>
    <t>Bleskosvod</t>
  </si>
  <si>
    <t>K030</t>
  </si>
  <si>
    <t>AlMgSi pr.8mm</t>
  </si>
  <si>
    <t>-1085664025</t>
  </si>
  <si>
    <t>K002</t>
  </si>
  <si>
    <t>Držák jímací tyče na hřeben</t>
  </si>
  <si>
    <t>-37967219</t>
  </si>
  <si>
    <t>K003</t>
  </si>
  <si>
    <t>Jímací tyč Al JR1,0</t>
  </si>
  <si>
    <t>428892802</t>
  </si>
  <si>
    <t>K004</t>
  </si>
  <si>
    <t>Držák jímací tyče na komín</t>
  </si>
  <si>
    <t>-949491610</t>
  </si>
  <si>
    <t>K005</t>
  </si>
  <si>
    <t>Jímací tyč Al JR2,0</t>
  </si>
  <si>
    <t>1675893757</t>
  </si>
  <si>
    <t>K081</t>
  </si>
  <si>
    <t>Svorka spojovací</t>
  </si>
  <si>
    <t>-906533802</t>
  </si>
  <si>
    <t>K082</t>
  </si>
  <si>
    <t>Svorka žlabová</t>
  </si>
  <si>
    <t>527755366</t>
  </si>
  <si>
    <t>K083</t>
  </si>
  <si>
    <t>Svorka hřebenová</t>
  </si>
  <si>
    <t>1573275227</t>
  </si>
  <si>
    <t>K084</t>
  </si>
  <si>
    <t>Svorka pro plechovou krytinu v ploše</t>
  </si>
  <si>
    <t>512590698</t>
  </si>
  <si>
    <t>K085</t>
  </si>
  <si>
    <t>Plastové označení čísla svodu</t>
  </si>
  <si>
    <t>1712718606</t>
  </si>
  <si>
    <t>K086</t>
  </si>
  <si>
    <t>Plastové označení svodu</t>
  </si>
  <si>
    <t>-1883812057</t>
  </si>
  <si>
    <t>K087</t>
  </si>
  <si>
    <t>Mosazná zkušební svorka</t>
  </si>
  <si>
    <t>-1306816581</t>
  </si>
  <si>
    <t>K088</t>
  </si>
  <si>
    <t>Přizemnění svodu vč. zemních prací</t>
  </si>
  <si>
    <t>-1322473243</t>
  </si>
  <si>
    <t>K089</t>
  </si>
  <si>
    <t>Revize hromosvodu</t>
  </si>
  <si>
    <t>-1791578330</t>
  </si>
  <si>
    <t>K090</t>
  </si>
  <si>
    <t>Montáž bleskosvodu</t>
  </si>
  <si>
    <t>1359030168</t>
  </si>
  <si>
    <t>D08</t>
  </si>
  <si>
    <t>K059</t>
  </si>
  <si>
    <t>stavební práce-otvory pro krabice,prostupy,ostatní,… (kpl)</t>
  </si>
  <si>
    <t>1869398550</t>
  </si>
  <si>
    <t>K060</t>
  </si>
  <si>
    <t>DOPRAVA</t>
  </si>
  <si>
    <t>-1695893871</t>
  </si>
  <si>
    <t>K061</t>
  </si>
  <si>
    <t>REVIZE VČ.PROTOKOLU O MĚŘENÍ OSVĚTLENÍ</t>
  </si>
  <si>
    <t>-1848683058</t>
  </si>
  <si>
    <t>K062</t>
  </si>
  <si>
    <t>PD SKUTEČNÉHO PROVEDENÍ</t>
  </si>
  <si>
    <t>-1403223612</t>
  </si>
  <si>
    <t>K063</t>
  </si>
  <si>
    <t>KOORDINAČNÍ ČINNOST S GEN.DODAVATELEM STAVBY VČ.KOLAUDACE</t>
  </si>
  <si>
    <t>746892878</t>
  </si>
  <si>
    <t>K064</t>
  </si>
  <si>
    <t>Připojení elektro na stávající rozvody</t>
  </si>
  <si>
    <t>1072129132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</si>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</sst>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612142001" TargetMode="External" /><Relationship Id="rId2" Type="http://schemas.openxmlformats.org/officeDocument/2006/relationships/hyperlink" Target="https://podminky.urs.cz/item/CS_URS_2024_02/612231003" TargetMode="External" /><Relationship Id="rId3" Type="http://schemas.openxmlformats.org/officeDocument/2006/relationships/hyperlink" Target="https://podminky.urs.cz/item/CS_URS_2024_02/612321131" TargetMode="External" /><Relationship Id="rId4" Type="http://schemas.openxmlformats.org/officeDocument/2006/relationships/hyperlink" Target="https://podminky.urs.cz/item/CS_URS_2024_02/632481213" TargetMode="External" /><Relationship Id="rId5" Type="http://schemas.openxmlformats.org/officeDocument/2006/relationships/hyperlink" Target="https://podminky.urs.cz/item/CS_URS_2024_02/632481215" TargetMode="External" /><Relationship Id="rId6" Type="http://schemas.openxmlformats.org/officeDocument/2006/relationships/hyperlink" Target="https://podminky.urs.cz/item/CS_URS_2024_02/941211112" TargetMode="External" /><Relationship Id="rId7" Type="http://schemas.openxmlformats.org/officeDocument/2006/relationships/hyperlink" Target="https://podminky.urs.cz/item/CS_URS_2024_02/941211212" TargetMode="External" /><Relationship Id="rId8" Type="http://schemas.openxmlformats.org/officeDocument/2006/relationships/hyperlink" Target="https://podminky.urs.cz/item/CS_URS_2024_02/941211812" TargetMode="External" /><Relationship Id="rId9" Type="http://schemas.openxmlformats.org/officeDocument/2006/relationships/hyperlink" Target="https://podminky.urs.cz/item/CS_URS_2024_02/949101112" TargetMode="External" /><Relationship Id="rId10" Type="http://schemas.openxmlformats.org/officeDocument/2006/relationships/hyperlink" Target="https://podminky.urs.cz/item/CS_URS_2024_02/953943212" TargetMode="External" /><Relationship Id="rId11" Type="http://schemas.openxmlformats.org/officeDocument/2006/relationships/hyperlink" Target="https://podminky.urs.cz/item/CS_URS_2024_02/965042141" TargetMode="External" /><Relationship Id="rId12" Type="http://schemas.openxmlformats.org/officeDocument/2006/relationships/hyperlink" Target="https://podminky.urs.cz/item/CS_URS_2024_02/965049111" TargetMode="External" /><Relationship Id="rId13" Type="http://schemas.openxmlformats.org/officeDocument/2006/relationships/hyperlink" Target="https://podminky.urs.cz/item/CS_URS_2024_02/965081113" TargetMode="External" /><Relationship Id="rId14" Type="http://schemas.openxmlformats.org/officeDocument/2006/relationships/hyperlink" Target="https://podminky.urs.cz/item/CS_URS_2024_02/965082933" TargetMode="External" /><Relationship Id="rId15" Type="http://schemas.openxmlformats.org/officeDocument/2006/relationships/hyperlink" Target="https://podminky.urs.cz/item/CS_URS_2024_02/997013153" TargetMode="External" /><Relationship Id="rId16" Type="http://schemas.openxmlformats.org/officeDocument/2006/relationships/hyperlink" Target="https://podminky.urs.cz/item/CS_URS_2024_02/997013501" TargetMode="External" /><Relationship Id="rId17" Type="http://schemas.openxmlformats.org/officeDocument/2006/relationships/hyperlink" Target="https://podminky.urs.cz/item/CS_URS_2024_02/997013509" TargetMode="External" /><Relationship Id="rId18" Type="http://schemas.openxmlformats.org/officeDocument/2006/relationships/hyperlink" Target="https://podminky.urs.cz/item/CS_URS_2024_02/997013821" TargetMode="External" /><Relationship Id="rId19" Type="http://schemas.openxmlformats.org/officeDocument/2006/relationships/hyperlink" Target="https://podminky.urs.cz/item/CS_URS_2024_02/997013871" TargetMode="External" /><Relationship Id="rId20" Type="http://schemas.openxmlformats.org/officeDocument/2006/relationships/hyperlink" Target="https://podminky.urs.cz/item/CS_URS_2024_02/998011009" TargetMode="External" /><Relationship Id="rId21" Type="http://schemas.openxmlformats.org/officeDocument/2006/relationships/hyperlink" Target="https://podminky.urs.cz/item/CS_URS_2024_02/713121111" TargetMode="External" /><Relationship Id="rId22" Type="http://schemas.openxmlformats.org/officeDocument/2006/relationships/hyperlink" Target="https://podminky.urs.cz/item/CS_URS_2024_02/713151111" TargetMode="External" /><Relationship Id="rId23" Type="http://schemas.openxmlformats.org/officeDocument/2006/relationships/hyperlink" Target="https://podminky.urs.cz/item/CS_URS_2024_02/998713112" TargetMode="External" /><Relationship Id="rId24" Type="http://schemas.openxmlformats.org/officeDocument/2006/relationships/hyperlink" Target="https://podminky.urs.cz/item/CS_URS_2024_02/721211422" TargetMode="External" /><Relationship Id="rId25" Type="http://schemas.openxmlformats.org/officeDocument/2006/relationships/hyperlink" Target="https://podminky.urs.cz/item/CS_URS_2024_02/998721112" TargetMode="External" /><Relationship Id="rId26" Type="http://schemas.openxmlformats.org/officeDocument/2006/relationships/hyperlink" Target="https://podminky.urs.cz/item/CS_URS_2024_02/725110814" TargetMode="External" /><Relationship Id="rId27" Type="http://schemas.openxmlformats.org/officeDocument/2006/relationships/hyperlink" Target="https://podminky.urs.cz/item/CS_URS_2024_02/725112015" TargetMode="External" /><Relationship Id="rId28" Type="http://schemas.openxmlformats.org/officeDocument/2006/relationships/hyperlink" Target="https://podminky.urs.cz/item/CS_URS_2024_02/725210821" TargetMode="External" /><Relationship Id="rId29" Type="http://schemas.openxmlformats.org/officeDocument/2006/relationships/hyperlink" Target="https://podminky.urs.cz/item/CS_URS_2024_02/725211615" TargetMode="External" /><Relationship Id="rId30" Type="http://schemas.openxmlformats.org/officeDocument/2006/relationships/hyperlink" Target="https://podminky.urs.cz/item/CS_URS_2024_02/725240812" TargetMode="External" /><Relationship Id="rId31" Type="http://schemas.openxmlformats.org/officeDocument/2006/relationships/hyperlink" Target="https://podminky.urs.cz/item/CS_URS_2024_02/725244142" TargetMode="External" /><Relationship Id="rId32" Type="http://schemas.openxmlformats.org/officeDocument/2006/relationships/hyperlink" Target="https://podminky.urs.cz/item/CS_URS_2024_02/725291652" TargetMode="External" /><Relationship Id="rId33" Type="http://schemas.openxmlformats.org/officeDocument/2006/relationships/hyperlink" Target="https://podminky.urs.cz/item/CS_URS_2024_02/725291653" TargetMode="External" /><Relationship Id="rId34" Type="http://schemas.openxmlformats.org/officeDocument/2006/relationships/hyperlink" Target="https://podminky.urs.cz/item/CS_URS_2024_02/725291654" TargetMode="External" /><Relationship Id="rId35" Type="http://schemas.openxmlformats.org/officeDocument/2006/relationships/hyperlink" Target="https://podminky.urs.cz/item/CS_URS_2024_02/725532116" TargetMode="External" /><Relationship Id="rId36" Type="http://schemas.openxmlformats.org/officeDocument/2006/relationships/hyperlink" Target="https://podminky.urs.cz/item/CS_URS_2024_02/725861101" TargetMode="External" /><Relationship Id="rId37" Type="http://schemas.openxmlformats.org/officeDocument/2006/relationships/hyperlink" Target="https://podminky.urs.cz/item/CS_URS_2024_02/998725112" TargetMode="External" /><Relationship Id="rId38" Type="http://schemas.openxmlformats.org/officeDocument/2006/relationships/hyperlink" Target="https://podminky.urs.cz/item/CS_URS_2024_02/733222202" TargetMode="External" /><Relationship Id="rId39" Type="http://schemas.openxmlformats.org/officeDocument/2006/relationships/hyperlink" Target="https://podminky.urs.cz/item/CS_URS_2024_02/733222203" TargetMode="External" /><Relationship Id="rId40" Type="http://schemas.openxmlformats.org/officeDocument/2006/relationships/hyperlink" Target="https://podminky.urs.cz/item/CS_URS_2024_02/733222204" TargetMode="External" /><Relationship Id="rId41" Type="http://schemas.openxmlformats.org/officeDocument/2006/relationships/hyperlink" Target="https://podminky.urs.cz/item/CS_URS_2024_02/733291101" TargetMode="External" /><Relationship Id="rId42" Type="http://schemas.openxmlformats.org/officeDocument/2006/relationships/hyperlink" Target="https://podminky.urs.cz/item/CS_URS_2024_02/733290801" TargetMode="External" /><Relationship Id="rId43" Type="http://schemas.openxmlformats.org/officeDocument/2006/relationships/hyperlink" Target="https://podminky.urs.cz/item/CS_URS_2024_02/998733112" TargetMode="External" /><Relationship Id="rId44" Type="http://schemas.openxmlformats.org/officeDocument/2006/relationships/hyperlink" Target="https://podminky.urs.cz/item/CS_URS_2024_02/998735112" TargetMode="External" /><Relationship Id="rId45" Type="http://schemas.openxmlformats.org/officeDocument/2006/relationships/hyperlink" Target="https://podminky.urs.cz/item/CS_URS_2024_02/751711111" TargetMode="External" /><Relationship Id="rId46" Type="http://schemas.openxmlformats.org/officeDocument/2006/relationships/hyperlink" Target="https://podminky.urs.cz/item/CS_URS_2024_02/751721111" TargetMode="External" /><Relationship Id="rId47" Type="http://schemas.openxmlformats.org/officeDocument/2006/relationships/hyperlink" Target="https://podminky.urs.cz/item/CS_URS_2024_02/998751112" TargetMode="External" /><Relationship Id="rId48" Type="http://schemas.openxmlformats.org/officeDocument/2006/relationships/hyperlink" Target="https://podminky.urs.cz/item/CS_URS_2024_02/762341046" TargetMode="External" /><Relationship Id="rId49" Type="http://schemas.openxmlformats.org/officeDocument/2006/relationships/hyperlink" Target="https://podminky.urs.cz/item/CS_URS_2024_02/762342511" TargetMode="External" /><Relationship Id="rId50" Type="http://schemas.openxmlformats.org/officeDocument/2006/relationships/hyperlink" Target="https://podminky.urs.cz/item/CS_URS_2024_02/762521104" TargetMode="External" /><Relationship Id="rId51" Type="http://schemas.openxmlformats.org/officeDocument/2006/relationships/hyperlink" Target="https://podminky.urs.cz/item/CS_URS_2024_02/762395000" TargetMode="External" /><Relationship Id="rId52" Type="http://schemas.openxmlformats.org/officeDocument/2006/relationships/hyperlink" Target="https://podminky.urs.cz/item/CS_URS_2024_02/998762112" TargetMode="External" /><Relationship Id="rId53" Type="http://schemas.openxmlformats.org/officeDocument/2006/relationships/hyperlink" Target="https://podminky.urs.cz/item/CS_URS_2024_02/763111327" TargetMode="External" /><Relationship Id="rId54" Type="http://schemas.openxmlformats.org/officeDocument/2006/relationships/hyperlink" Target="https://podminky.urs.cz/item/CS_URS_2024_02/763112328" TargetMode="External" /><Relationship Id="rId55" Type="http://schemas.openxmlformats.org/officeDocument/2006/relationships/hyperlink" Target="https://podminky.urs.cz/item/CS_URS_2024_02/763111771" TargetMode="External" /><Relationship Id="rId56" Type="http://schemas.openxmlformats.org/officeDocument/2006/relationships/hyperlink" Target="https://podminky.urs.cz/item/CS_URS_2024_02/763131431" TargetMode="External" /><Relationship Id="rId57" Type="http://schemas.openxmlformats.org/officeDocument/2006/relationships/hyperlink" Target="https://podminky.urs.cz/item/CS_URS_2024_02/763131751" TargetMode="External" /><Relationship Id="rId58" Type="http://schemas.openxmlformats.org/officeDocument/2006/relationships/hyperlink" Target="https://podminky.urs.cz/item/CS_URS_2024_02/763131752" TargetMode="External" /><Relationship Id="rId59" Type="http://schemas.openxmlformats.org/officeDocument/2006/relationships/hyperlink" Target="https://podminky.urs.cz/item/CS_URS_2024_02/763131771" TargetMode="External" /><Relationship Id="rId60" Type="http://schemas.openxmlformats.org/officeDocument/2006/relationships/hyperlink" Target="https://podminky.urs.cz/item/CS_URS_2024_02/763164717" TargetMode="External" /><Relationship Id="rId61" Type="http://schemas.openxmlformats.org/officeDocument/2006/relationships/hyperlink" Target="https://podminky.urs.cz/item/CS_URS_2024_02/763251121" TargetMode="External" /><Relationship Id="rId62" Type="http://schemas.openxmlformats.org/officeDocument/2006/relationships/hyperlink" Target="https://podminky.urs.cz/item/CS_URS_2024_02/763251211" TargetMode="External" /><Relationship Id="rId63" Type="http://schemas.openxmlformats.org/officeDocument/2006/relationships/hyperlink" Target="https://podminky.urs.cz/item/CS_URS_2024_02/763251391" TargetMode="External" /><Relationship Id="rId64" Type="http://schemas.openxmlformats.org/officeDocument/2006/relationships/hyperlink" Target="https://podminky.urs.cz/item/CS_URS_2024_02/998763322" TargetMode="External" /><Relationship Id="rId65" Type="http://schemas.openxmlformats.org/officeDocument/2006/relationships/hyperlink" Target="https://podminky.urs.cz/item/CS_URS_2024_02/764001821" TargetMode="External" /><Relationship Id="rId66" Type="http://schemas.openxmlformats.org/officeDocument/2006/relationships/hyperlink" Target="https://podminky.urs.cz/item/CS_URS_2024_02/764111401" TargetMode="External" /><Relationship Id="rId67" Type="http://schemas.openxmlformats.org/officeDocument/2006/relationships/hyperlink" Target="https://podminky.urs.cz/item/CS_URS_2024_02/765191001" TargetMode="External" /><Relationship Id="rId68" Type="http://schemas.openxmlformats.org/officeDocument/2006/relationships/hyperlink" Target="https://podminky.urs.cz/item/CS_URS_2024_02/764541405" TargetMode="External" /><Relationship Id="rId69" Type="http://schemas.openxmlformats.org/officeDocument/2006/relationships/hyperlink" Target="https://podminky.urs.cz/item/CS_URS_2024_02/764541447" TargetMode="External" /><Relationship Id="rId70" Type="http://schemas.openxmlformats.org/officeDocument/2006/relationships/hyperlink" Target="https://podminky.urs.cz/item/CS_URS_2024_02/764548423" TargetMode="External" /><Relationship Id="rId71" Type="http://schemas.openxmlformats.org/officeDocument/2006/relationships/hyperlink" Target="https://podminky.urs.cz/item/CS_URS_2024_02/764216643" TargetMode="External" /><Relationship Id="rId72" Type="http://schemas.openxmlformats.org/officeDocument/2006/relationships/hyperlink" Target="https://podminky.urs.cz/item/CS_URS_2024_02/764216642" TargetMode="External" /><Relationship Id="rId73" Type="http://schemas.openxmlformats.org/officeDocument/2006/relationships/hyperlink" Target="https://podminky.urs.cz/item/CS_URS_2024_02/998764112" TargetMode="External" /><Relationship Id="rId74" Type="http://schemas.openxmlformats.org/officeDocument/2006/relationships/hyperlink" Target="https://podminky.urs.cz/item/CS_URS_2024_02/766411812" TargetMode="External" /><Relationship Id="rId75" Type="http://schemas.openxmlformats.org/officeDocument/2006/relationships/hyperlink" Target="https://podminky.urs.cz/item/CS_URS_2024_02/766411822" TargetMode="External" /><Relationship Id="rId76" Type="http://schemas.openxmlformats.org/officeDocument/2006/relationships/hyperlink" Target="https://podminky.urs.cz/item/CS_URS_2024_02/771111011" TargetMode="External" /><Relationship Id="rId77" Type="http://schemas.openxmlformats.org/officeDocument/2006/relationships/hyperlink" Target="https://podminky.urs.cz/item/CS_URS_2024_02/771121011" TargetMode="External" /><Relationship Id="rId78" Type="http://schemas.openxmlformats.org/officeDocument/2006/relationships/hyperlink" Target="https://podminky.urs.cz/item/CS_URS_2024_02/771571810" TargetMode="External" /><Relationship Id="rId79" Type="http://schemas.openxmlformats.org/officeDocument/2006/relationships/hyperlink" Target="https://podminky.urs.cz/item/CS_URS_2024_02/771574413" TargetMode="External" /><Relationship Id="rId80" Type="http://schemas.openxmlformats.org/officeDocument/2006/relationships/hyperlink" Target="https://podminky.urs.cz/item/CS_URS_2024_02/771591112" TargetMode="External" /><Relationship Id="rId81" Type="http://schemas.openxmlformats.org/officeDocument/2006/relationships/hyperlink" Target="https://podminky.urs.cz/item/CS_URS_2024_02/998771112" TargetMode="External" /><Relationship Id="rId82" Type="http://schemas.openxmlformats.org/officeDocument/2006/relationships/hyperlink" Target="https://podminky.urs.cz/item/CS_URS_2024_02/776111311" TargetMode="External" /><Relationship Id="rId83" Type="http://schemas.openxmlformats.org/officeDocument/2006/relationships/hyperlink" Target="https://podminky.urs.cz/item/CS_URS_2024_02/776121112" TargetMode="External" /><Relationship Id="rId84" Type="http://schemas.openxmlformats.org/officeDocument/2006/relationships/hyperlink" Target="https://podminky.urs.cz/item/CS_URS_2024_02/776201812" TargetMode="External" /><Relationship Id="rId85" Type="http://schemas.openxmlformats.org/officeDocument/2006/relationships/hyperlink" Target="https://podminky.urs.cz/item/CS_URS_2024_02/776211111" TargetMode="External" /><Relationship Id="rId86" Type="http://schemas.openxmlformats.org/officeDocument/2006/relationships/hyperlink" Target="https://podminky.urs.cz/item/CS_URS_2024_02/776221111" TargetMode="External" /><Relationship Id="rId87" Type="http://schemas.openxmlformats.org/officeDocument/2006/relationships/hyperlink" Target="https://podminky.urs.cz/item/CS_URS_2024_02/776421111" TargetMode="External" /><Relationship Id="rId88" Type="http://schemas.openxmlformats.org/officeDocument/2006/relationships/hyperlink" Target="https://podminky.urs.cz/item/CS_URS_2024_02/998776112" TargetMode="External" /><Relationship Id="rId89" Type="http://schemas.openxmlformats.org/officeDocument/2006/relationships/hyperlink" Target="https://podminky.urs.cz/item/CS_URS_2024_02/781111011" TargetMode="External" /><Relationship Id="rId90" Type="http://schemas.openxmlformats.org/officeDocument/2006/relationships/hyperlink" Target="https://podminky.urs.cz/item/CS_URS_2024_02/781121011" TargetMode="External" /><Relationship Id="rId91" Type="http://schemas.openxmlformats.org/officeDocument/2006/relationships/hyperlink" Target="https://podminky.urs.cz/item/CS_URS_2024_02/781131112" TargetMode="External" /><Relationship Id="rId92" Type="http://schemas.openxmlformats.org/officeDocument/2006/relationships/hyperlink" Target="https://podminky.urs.cz/item/CS_URS_2024_02/781471810" TargetMode="External" /><Relationship Id="rId93" Type="http://schemas.openxmlformats.org/officeDocument/2006/relationships/hyperlink" Target="https://podminky.urs.cz/item/CS_URS_2024_02/781472213" TargetMode="External" /><Relationship Id="rId94" Type="http://schemas.openxmlformats.org/officeDocument/2006/relationships/hyperlink" Target="https://podminky.urs.cz/item/CS_URS_2024_02/998781112" TargetMode="External" /><Relationship Id="rId95" Type="http://schemas.openxmlformats.org/officeDocument/2006/relationships/hyperlink" Target="https://podminky.urs.cz/item/CS_URS_2024_02/784181101" TargetMode="External" /><Relationship Id="rId96" Type="http://schemas.openxmlformats.org/officeDocument/2006/relationships/hyperlink" Target="https://podminky.urs.cz/item/CS_URS_2024_02/784211101" TargetMode="External" /><Relationship Id="rId9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23-25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Stavební úpravy 2.NP Mateřské školy Moskevské náměstí 1994, Teplice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17. 1. 2025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Statutární město Teplice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Statum s.r.o.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Lukáš Novák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ROUND(SUM(AS55:AS56),2)</f>
        <v>0</v>
      </c>
      <c r="AT54" s="108">
        <f>ROUND(SUM(AV54:AW54),2)</f>
        <v>0</v>
      </c>
      <c r="AU54" s="109">
        <f>ROUND(SUM(AU55:AU56),5)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ROUND(SUM(AZ55:AZ56),2)</f>
        <v>0</v>
      </c>
      <c r="BA54" s="108">
        <f>ROUND(SUM(BA55:BA56),2)</f>
        <v>0</v>
      </c>
      <c r="BB54" s="108">
        <f>ROUND(SUM(BB55:BB56),2)</f>
        <v>0</v>
      </c>
      <c r="BC54" s="108">
        <f>ROUND(SUM(BC55:BC56),2)</f>
        <v>0</v>
      </c>
      <c r="BD54" s="110">
        <f>ROUND(SUM(BD55:BD56),2)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01 - Stavební část'!J30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'SO 01 - Stavební část'!P105</f>
        <v>0</v>
      </c>
      <c r="AV55" s="122">
        <f>'SO 01 - Stavební část'!J33</f>
        <v>0</v>
      </c>
      <c r="AW55" s="122">
        <f>'SO 01 - Stavební část'!J34</f>
        <v>0</v>
      </c>
      <c r="AX55" s="122">
        <f>'SO 01 - Stavební část'!J35</f>
        <v>0</v>
      </c>
      <c r="AY55" s="122">
        <f>'SO 01 - Stavební část'!J36</f>
        <v>0</v>
      </c>
      <c r="AZ55" s="122">
        <f>'SO 01 - Stavební část'!F33</f>
        <v>0</v>
      </c>
      <c r="BA55" s="122">
        <f>'SO 01 - Stavební část'!F34</f>
        <v>0</v>
      </c>
      <c r="BB55" s="122">
        <f>'SO 01 - Stavební část'!F35</f>
        <v>0</v>
      </c>
      <c r="BC55" s="122">
        <f>'SO 01 - Stavební část'!F36</f>
        <v>0</v>
      </c>
      <c r="BD55" s="124">
        <f>'SO 01 - Stavební část'!F37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7" customFormat="1" ht="16.5" customHeight="1">
      <c r="A56" s="113" t="s">
        <v>76</v>
      </c>
      <c r="B56" s="114"/>
      <c r="C56" s="115"/>
      <c r="D56" s="116" t="s">
        <v>83</v>
      </c>
      <c r="E56" s="116"/>
      <c r="F56" s="116"/>
      <c r="G56" s="116"/>
      <c r="H56" s="116"/>
      <c r="I56" s="117"/>
      <c r="J56" s="116" t="s">
        <v>84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 02 - Elektroinstalace'!J30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79</v>
      </c>
      <c r="AR56" s="120"/>
      <c r="AS56" s="126">
        <v>0</v>
      </c>
      <c r="AT56" s="127">
        <f>ROUND(SUM(AV56:AW56),2)</f>
        <v>0</v>
      </c>
      <c r="AU56" s="128">
        <f>'SO 02 - Elektroinstalace'!P86</f>
        <v>0</v>
      </c>
      <c r="AV56" s="127">
        <f>'SO 02 - Elektroinstalace'!J33</f>
        <v>0</v>
      </c>
      <c r="AW56" s="127">
        <f>'SO 02 - Elektroinstalace'!J34</f>
        <v>0</v>
      </c>
      <c r="AX56" s="127">
        <f>'SO 02 - Elektroinstalace'!J35</f>
        <v>0</v>
      </c>
      <c r="AY56" s="127">
        <f>'SO 02 - Elektroinstalace'!J36</f>
        <v>0</v>
      </c>
      <c r="AZ56" s="127">
        <f>'SO 02 - Elektroinstalace'!F33</f>
        <v>0</v>
      </c>
      <c r="BA56" s="127">
        <f>'SO 02 - Elektroinstalace'!F34</f>
        <v>0</v>
      </c>
      <c r="BB56" s="127">
        <f>'SO 02 - Elektroinstalace'!F35</f>
        <v>0</v>
      </c>
      <c r="BC56" s="127">
        <f>'SO 02 - Elektroinstalace'!F36</f>
        <v>0</v>
      </c>
      <c r="BD56" s="129">
        <f>'SO 02 - Elektroinstalace'!F37</f>
        <v>0</v>
      </c>
      <c r="BE56" s="7"/>
      <c r="BT56" s="125" t="s">
        <v>80</v>
      </c>
      <c r="BV56" s="125" t="s">
        <v>74</v>
      </c>
      <c r="BW56" s="125" t="s">
        <v>85</v>
      </c>
      <c r="BX56" s="125" t="s">
        <v>5</v>
      </c>
      <c r="CL56" s="125" t="s">
        <v>19</v>
      </c>
      <c r="CM56" s="125" t="s">
        <v>82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MrHZyQar2fckHCYfl7u8QzqO0XqjNuUeWQepULQq0ejSL4nZGoo6Nz+Iv8wISMJgqN1RkMxCss6CZAXMb8I49w==" hashValue="YDJV66vO/VSJI9MZZZomllGcArEd9dg2aKrPsAjRz4TFDSuYFuqApmsJszXlwI2FoHqsC1fNoJoF5KfG7JibR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01 - Stavební část'!C2" display="/"/>
    <hyperlink ref="A56" location="'SO 02 - Elektroinstalace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86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Stavební úpravy 2.NP Mateřské školy Moskevské náměstí 1994, Teplice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17. 1. 2025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0"/>
      <c r="B27" s="141"/>
      <c r="C27" s="140"/>
      <c r="D27" s="140"/>
      <c r="E27" s="142" t="s">
        <v>37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ROUND(J105,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ROUND((SUM(BE105:BE534)),  2)</f>
        <v>0</v>
      </c>
      <c r="G33" s="40"/>
      <c r="H33" s="40"/>
      <c r="I33" s="150">
        <v>0.20999999999999999</v>
      </c>
      <c r="J33" s="149">
        <f>ROUND(((SUM(BE105:BE534))*I33),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ROUND((SUM(BF105:BF534)),  2)</f>
        <v>0</v>
      </c>
      <c r="G34" s="40"/>
      <c r="H34" s="40"/>
      <c r="I34" s="150">
        <v>0.12</v>
      </c>
      <c r="J34" s="149">
        <f>ROUND(((SUM(BF105:BF534))*I34),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ROUND((SUM(BG105:BG534)),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ROUND((SUM(BH105:BH534)),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ROUND((SUM(BI105:BI534)),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Stavební úpravy 2.NP Mateřské školy Moskevské náměstí 1994, Teplice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01 - Stavební část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17. 1. 2025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Statutární město Teplice</v>
      </c>
      <c r="G54" s="42"/>
      <c r="H54" s="42"/>
      <c r="I54" s="34" t="s">
        <v>31</v>
      </c>
      <c r="J54" s="38" t="str">
        <f>E21</f>
        <v>Statum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Lukáš Novák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90</v>
      </c>
      <c r="D57" s="164"/>
      <c r="E57" s="164"/>
      <c r="F57" s="164"/>
      <c r="G57" s="164"/>
      <c r="H57" s="164"/>
      <c r="I57" s="164"/>
      <c r="J57" s="165" t="s">
        <v>91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J105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92</v>
      </c>
    </row>
    <row r="60" s="9" customFormat="1" ht="24.96" customHeight="1">
      <c r="A60" s="9"/>
      <c r="B60" s="167"/>
      <c r="C60" s="168"/>
      <c r="D60" s="169" t="s">
        <v>93</v>
      </c>
      <c r="E60" s="170"/>
      <c r="F60" s="170"/>
      <c r="G60" s="170"/>
      <c r="H60" s="170"/>
      <c r="I60" s="170"/>
      <c r="J60" s="171">
        <f>J106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94</v>
      </c>
      <c r="E61" s="176"/>
      <c r="F61" s="176"/>
      <c r="G61" s="176"/>
      <c r="H61" s="176"/>
      <c r="I61" s="176"/>
      <c r="J61" s="177">
        <f>J107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95</v>
      </c>
      <c r="E62" s="176"/>
      <c r="F62" s="176"/>
      <c r="G62" s="176"/>
      <c r="H62" s="176"/>
      <c r="I62" s="176"/>
      <c r="J62" s="177">
        <f>J127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96</v>
      </c>
      <c r="E63" s="176"/>
      <c r="F63" s="176"/>
      <c r="G63" s="176"/>
      <c r="H63" s="176"/>
      <c r="I63" s="176"/>
      <c r="J63" s="177">
        <f>J180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97</v>
      </c>
      <c r="E64" s="176"/>
      <c r="F64" s="176"/>
      <c r="G64" s="176"/>
      <c r="H64" s="176"/>
      <c r="I64" s="176"/>
      <c r="J64" s="177">
        <f>J193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7"/>
      <c r="C65" s="168"/>
      <c r="D65" s="169" t="s">
        <v>98</v>
      </c>
      <c r="E65" s="170"/>
      <c r="F65" s="170"/>
      <c r="G65" s="170"/>
      <c r="H65" s="170"/>
      <c r="I65" s="170"/>
      <c r="J65" s="171">
        <f>J196</f>
        <v>0</v>
      </c>
      <c r="K65" s="168"/>
      <c r="L65" s="17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3"/>
      <c r="C66" s="174"/>
      <c r="D66" s="175" t="s">
        <v>99</v>
      </c>
      <c r="E66" s="176"/>
      <c r="F66" s="176"/>
      <c r="G66" s="176"/>
      <c r="H66" s="176"/>
      <c r="I66" s="176"/>
      <c r="J66" s="177">
        <f>J197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100</v>
      </c>
      <c r="E67" s="176"/>
      <c r="F67" s="176"/>
      <c r="G67" s="176"/>
      <c r="H67" s="176"/>
      <c r="I67" s="176"/>
      <c r="J67" s="177">
        <f>J213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101</v>
      </c>
      <c r="E68" s="176"/>
      <c r="F68" s="176"/>
      <c r="G68" s="176"/>
      <c r="H68" s="176"/>
      <c r="I68" s="176"/>
      <c r="J68" s="177">
        <f>J218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102</v>
      </c>
      <c r="E69" s="176"/>
      <c r="F69" s="176"/>
      <c r="G69" s="176"/>
      <c r="H69" s="176"/>
      <c r="I69" s="176"/>
      <c r="J69" s="177">
        <f>J257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103</v>
      </c>
      <c r="E70" s="176"/>
      <c r="F70" s="176"/>
      <c r="G70" s="176"/>
      <c r="H70" s="176"/>
      <c r="I70" s="176"/>
      <c r="J70" s="177">
        <f>J271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104</v>
      </c>
      <c r="E71" s="176"/>
      <c r="F71" s="176"/>
      <c r="G71" s="176"/>
      <c r="H71" s="176"/>
      <c r="I71" s="176"/>
      <c r="J71" s="177">
        <f>J279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105</v>
      </c>
      <c r="E72" s="176"/>
      <c r="F72" s="176"/>
      <c r="G72" s="176"/>
      <c r="H72" s="176"/>
      <c r="I72" s="176"/>
      <c r="J72" s="177">
        <f>J296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106</v>
      </c>
      <c r="E73" s="176"/>
      <c r="F73" s="176"/>
      <c r="G73" s="176"/>
      <c r="H73" s="176"/>
      <c r="I73" s="176"/>
      <c r="J73" s="177">
        <f>J322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107</v>
      </c>
      <c r="E74" s="176"/>
      <c r="F74" s="176"/>
      <c r="G74" s="176"/>
      <c r="H74" s="176"/>
      <c r="I74" s="176"/>
      <c r="J74" s="177">
        <f>J368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3"/>
      <c r="C75" s="174"/>
      <c r="D75" s="175" t="s">
        <v>108</v>
      </c>
      <c r="E75" s="176"/>
      <c r="F75" s="176"/>
      <c r="G75" s="176"/>
      <c r="H75" s="176"/>
      <c r="I75" s="176"/>
      <c r="J75" s="177">
        <f>J404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3"/>
      <c r="C76" s="174"/>
      <c r="D76" s="175" t="s">
        <v>109</v>
      </c>
      <c r="E76" s="176"/>
      <c r="F76" s="176"/>
      <c r="G76" s="176"/>
      <c r="H76" s="176"/>
      <c r="I76" s="176"/>
      <c r="J76" s="177">
        <f>J421</f>
        <v>0</v>
      </c>
      <c r="K76" s="174"/>
      <c r="L76" s="17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3"/>
      <c r="C77" s="174"/>
      <c r="D77" s="175" t="s">
        <v>110</v>
      </c>
      <c r="E77" s="176"/>
      <c r="F77" s="176"/>
      <c r="G77" s="176"/>
      <c r="H77" s="176"/>
      <c r="I77" s="176"/>
      <c r="J77" s="177">
        <f>J433</f>
        <v>0</v>
      </c>
      <c r="K77" s="174"/>
      <c r="L77" s="17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3"/>
      <c r="C78" s="174"/>
      <c r="D78" s="175" t="s">
        <v>111</v>
      </c>
      <c r="E78" s="176"/>
      <c r="F78" s="176"/>
      <c r="G78" s="176"/>
      <c r="H78" s="176"/>
      <c r="I78" s="176"/>
      <c r="J78" s="177">
        <f>J451</f>
        <v>0</v>
      </c>
      <c r="K78" s="174"/>
      <c r="L78" s="17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3"/>
      <c r="C79" s="174"/>
      <c r="D79" s="175" t="s">
        <v>112</v>
      </c>
      <c r="E79" s="176"/>
      <c r="F79" s="176"/>
      <c r="G79" s="176"/>
      <c r="H79" s="176"/>
      <c r="I79" s="176"/>
      <c r="J79" s="177">
        <f>J493</f>
        <v>0</v>
      </c>
      <c r="K79" s="174"/>
      <c r="L79" s="17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3"/>
      <c r="C80" s="174"/>
      <c r="D80" s="175" t="s">
        <v>113</v>
      </c>
      <c r="E80" s="176"/>
      <c r="F80" s="176"/>
      <c r="G80" s="176"/>
      <c r="H80" s="176"/>
      <c r="I80" s="176"/>
      <c r="J80" s="177">
        <f>J511</f>
        <v>0</v>
      </c>
      <c r="K80" s="174"/>
      <c r="L80" s="178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9" customFormat="1" ht="24.96" customHeight="1">
      <c r="A81" s="9"/>
      <c r="B81" s="167"/>
      <c r="C81" s="168"/>
      <c r="D81" s="169" t="s">
        <v>114</v>
      </c>
      <c r="E81" s="170"/>
      <c r="F81" s="170"/>
      <c r="G81" s="170"/>
      <c r="H81" s="170"/>
      <c r="I81" s="170"/>
      <c r="J81" s="171">
        <f>J524</f>
        <v>0</v>
      </c>
      <c r="K81" s="168"/>
      <c r="L81" s="172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="10" customFormat="1" ht="19.92" customHeight="1">
      <c r="A82" s="10"/>
      <c r="B82" s="173"/>
      <c r="C82" s="174"/>
      <c r="D82" s="175" t="s">
        <v>115</v>
      </c>
      <c r="E82" s="176"/>
      <c r="F82" s="176"/>
      <c r="G82" s="176"/>
      <c r="H82" s="176"/>
      <c r="I82" s="176"/>
      <c r="J82" s="177">
        <f>J525</f>
        <v>0</v>
      </c>
      <c r="K82" s="174"/>
      <c r="L82" s="178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73"/>
      <c r="C83" s="174"/>
      <c r="D83" s="175" t="s">
        <v>116</v>
      </c>
      <c r="E83" s="176"/>
      <c r="F83" s="176"/>
      <c r="G83" s="176"/>
      <c r="H83" s="176"/>
      <c r="I83" s="176"/>
      <c r="J83" s="177">
        <f>J528</f>
        <v>0</v>
      </c>
      <c r="K83" s="174"/>
      <c r="L83" s="178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73"/>
      <c r="C84" s="174"/>
      <c r="D84" s="175" t="s">
        <v>117</v>
      </c>
      <c r="E84" s="176"/>
      <c r="F84" s="176"/>
      <c r="G84" s="176"/>
      <c r="H84" s="176"/>
      <c r="I84" s="176"/>
      <c r="J84" s="177">
        <f>J530</f>
        <v>0</v>
      </c>
      <c r="K84" s="174"/>
      <c r="L84" s="178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73"/>
      <c r="C85" s="174"/>
      <c r="D85" s="175" t="s">
        <v>118</v>
      </c>
      <c r="E85" s="176"/>
      <c r="F85" s="176"/>
      <c r="G85" s="176"/>
      <c r="H85" s="176"/>
      <c r="I85" s="176"/>
      <c r="J85" s="177">
        <f>J533</f>
        <v>0</v>
      </c>
      <c r="K85" s="174"/>
      <c r="L85" s="178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2" customFormat="1" ht="21.84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61"/>
      <c r="C87" s="62"/>
      <c r="D87" s="62"/>
      <c r="E87" s="62"/>
      <c r="F87" s="62"/>
      <c r="G87" s="62"/>
      <c r="H87" s="62"/>
      <c r="I87" s="62"/>
      <c r="J87" s="62"/>
      <c r="K87" s="6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91" s="2" customFormat="1" ht="6.96" customHeight="1">
      <c r="A91" s="40"/>
      <c r="B91" s="63"/>
      <c r="C91" s="64"/>
      <c r="D91" s="64"/>
      <c r="E91" s="64"/>
      <c r="F91" s="64"/>
      <c r="G91" s="64"/>
      <c r="H91" s="64"/>
      <c r="I91" s="64"/>
      <c r="J91" s="64"/>
      <c r="K91" s="64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24.96" customHeight="1">
      <c r="A92" s="40"/>
      <c r="B92" s="41"/>
      <c r="C92" s="25" t="s">
        <v>119</v>
      </c>
      <c r="D92" s="42"/>
      <c r="E92" s="42"/>
      <c r="F92" s="42"/>
      <c r="G92" s="42"/>
      <c r="H92" s="42"/>
      <c r="I92" s="42"/>
      <c r="J92" s="42"/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6.96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2" customHeight="1">
      <c r="A94" s="40"/>
      <c r="B94" s="41"/>
      <c r="C94" s="34" t="s">
        <v>16</v>
      </c>
      <c r="D94" s="42"/>
      <c r="E94" s="42"/>
      <c r="F94" s="42"/>
      <c r="G94" s="42"/>
      <c r="H94" s="42"/>
      <c r="I94" s="42"/>
      <c r="J94" s="42"/>
      <c r="K94" s="42"/>
      <c r="L94" s="13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6.5" customHeight="1">
      <c r="A95" s="40"/>
      <c r="B95" s="41"/>
      <c r="C95" s="42"/>
      <c r="D95" s="42"/>
      <c r="E95" s="162" t="str">
        <f>E7</f>
        <v>Stavební úpravy 2.NP Mateřské školy Moskevské náměstí 1994, Teplice</v>
      </c>
      <c r="F95" s="34"/>
      <c r="G95" s="34"/>
      <c r="H95" s="34"/>
      <c r="I95" s="42"/>
      <c r="J95" s="42"/>
      <c r="K95" s="42"/>
      <c r="L95" s="13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2" customHeight="1">
      <c r="A96" s="40"/>
      <c r="B96" s="41"/>
      <c r="C96" s="34" t="s">
        <v>87</v>
      </c>
      <c r="D96" s="42"/>
      <c r="E96" s="42"/>
      <c r="F96" s="42"/>
      <c r="G96" s="42"/>
      <c r="H96" s="42"/>
      <c r="I96" s="42"/>
      <c r="J96" s="42"/>
      <c r="K96" s="42"/>
      <c r="L96" s="13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6.5" customHeight="1">
      <c r="A97" s="40"/>
      <c r="B97" s="41"/>
      <c r="C97" s="42"/>
      <c r="D97" s="42"/>
      <c r="E97" s="71" t="str">
        <f>E9</f>
        <v>SO 01 - Stavební část</v>
      </c>
      <c r="F97" s="42"/>
      <c r="G97" s="42"/>
      <c r="H97" s="42"/>
      <c r="I97" s="42"/>
      <c r="J97" s="42"/>
      <c r="K97" s="42"/>
      <c r="L97" s="13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6.96" customHeight="1">
      <c r="A98" s="40"/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136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2" customHeight="1">
      <c r="A99" s="40"/>
      <c r="B99" s="41"/>
      <c r="C99" s="34" t="s">
        <v>21</v>
      </c>
      <c r="D99" s="42"/>
      <c r="E99" s="42"/>
      <c r="F99" s="29" t="str">
        <f>F12</f>
        <v xml:space="preserve"> </v>
      </c>
      <c r="G99" s="42"/>
      <c r="H99" s="42"/>
      <c r="I99" s="34" t="s">
        <v>23</v>
      </c>
      <c r="J99" s="74" t="str">
        <f>IF(J12="","",J12)</f>
        <v>17. 1. 2025</v>
      </c>
      <c r="K99" s="42"/>
      <c r="L99" s="136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6.96" customHeight="1">
      <c r="A100" s="40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136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15.15" customHeight="1">
      <c r="A101" s="40"/>
      <c r="B101" s="41"/>
      <c r="C101" s="34" t="s">
        <v>25</v>
      </c>
      <c r="D101" s="42"/>
      <c r="E101" s="42"/>
      <c r="F101" s="29" t="str">
        <f>E15</f>
        <v>Statutární město Teplice</v>
      </c>
      <c r="G101" s="42"/>
      <c r="H101" s="42"/>
      <c r="I101" s="34" t="s">
        <v>31</v>
      </c>
      <c r="J101" s="38" t="str">
        <f>E21</f>
        <v>Statum s.r.o.</v>
      </c>
      <c r="K101" s="42"/>
      <c r="L101" s="136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15.15" customHeight="1">
      <c r="A102" s="40"/>
      <c r="B102" s="41"/>
      <c r="C102" s="34" t="s">
        <v>29</v>
      </c>
      <c r="D102" s="42"/>
      <c r="E102" s="42"/>
      <c r="F102" s="29" t="str">
        <f>IF(E18="","",E18)</f>
        <v>Vyplň údaj</v>
      </c>
      <c r="G102" s="42"/>
      <c r="H102" s="42"/>
      <c r="I102" s="34" t="s">
        <v>34</v>
      </c>
      <c r="J102" s="38" t="str">
        <f>E24</f>
        <v>Lukáš Novák</v>
      </c>
      <c r="K102" s="42"/>
      <c r="L102" s="136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10.32" customHeight="1">
      <c r="A103" s="40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136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11" customFormat="1" ht="29.28" customHeight="1">
      <c r="A104" s="179"/>
      <c r="B104" s="180"/>
      <c r="C104" s="181" t="s">
        <v>120</v>
      </c>
      <c r="D104" s="182" t="s">
        <v>57</v>
      </c>
      <c r="E104" s="182" t="s">
        <v>53</v>
      </c>
      <c r="F104" s="182" t="s">
        <v>54</v>
      </c>
      <c r="G104" s="182" t="s">
        <v>121</v>
      </c>
      <c r="H104" s="182" t="s">
        <v>122</v>
      </c>
      <c r="I104" s="182" t="s">
        <v>123</v>
      </c>
      <c r="J104" s="182" t="s">
        <v>91</v>
      </c>
      <c r="K104" s="183" t="s">
        <v>124</v>
      </c>
      <c r="L104" s="184"/>
      <c r="M104" s="94" t="s">
        <v>19</v>
      </c>
      <c r="N104" s="95" t="s">
        <v>42</v>
      </c>
      <c r="O104" s="95" t="s">
        <v>125</v>
      </c>
      <c r="P104" s="95" t="s">
        <v>126</v>
      </c>
      <c r="Q104" s="95" t="s">
        <v>127</v>
      </c>
      <c r="R104" s="95" t="s">
        <v>128</v>
      </c>
      <c r="S104" s="95" t="s">
        <v>129</v>
      </c>
      <c r="T104" s="96" t="s">
        <v>130</v>
      </c>
      <c r="U104" s="179"/>
      <c r="V104" s="179"/>
      <c r="W104" s="179"/>
      <c r="X104" s="179"/>
      <c r="Y104" s="179"/>
      <c r="Z104" s="179"/>
      <c r="AA104" s="179"/>
      <c r="AB104" s="179"/>
      <c r="AC104" s="179"/>
      <c r="AD104" s="179"/>
      <c r="AE104" s="179"/>
    </row>
    <row r="105" s="2" customFormat="1" ht="22.8" customHeight="1">
      <c r="A105" s="40"/>
      <c r="B105" s="41"/>
      <c r="C105" s="101" t="s">
        <v>131</v>
      </c>
      <c r="D105" s="42"/>
      <c r="E105" s="42"/>
      <c r="F105" s="42"/>
      <c r="G105" s="42"/>
      <c r="H105" s="42"/>
      <c r="I105" s="42"/>
      <c r="J105" s="185">
        <f>BK105</f>
        <v>0</v>
      </c>
      <c r="K105" s="42"/>
      <c r="L105" s="46"/>
      <c r="M105" s="97"/>
      <c r="N105" s="186"/>
      <c r="O105" s="98"/>
      <c r="P105" s="187">
        <f>P106+P196+P524</f>
        <v>0</v>
      </c>
      <c r="Q105" s="98"/>
      <c r="R105" s="187">
        <f>R106+R196+R524</f>
        <v>53.673333120000002</v>
      </c>
      <c r="S105" s="98"/>
      <c r="T105" s="188">
        <f>T106+T196+T524</f>
        <v>183.80782299999999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71</v>
      </c>
      <c r="AU105" s="19" t="s">
        <v>92</v>
      </c>
      <c r="BK105" s="189">
        <f>BK106+BK196+BK524</f>
        <v>0</v>
      </c>
    </row>
    <row r="106" s="12" customFormat="1" ht="25.92" customHeight="1">
      <c r="A106" s="12"/>
      <c r="B106" s="190"/>
      <c r="C106" s="191"/>
      <c r="D106" s="192" t="s">
        <v>71</v>
      </c>
      <c r="E106" s="193" t="s">
        <v>132</v>
      </c>
      <c r="F106" s="193" t="s">
        <v>133</v>
      </c>
      <c r="G106" s="191"/>
      <c r="H106" s="191"/>
      <c r="I106" s="194"/>
      <c r="J106" s="195">
        <f>BK106</f>
        <v>0</v>
      </c>
      <c r="K106" s="191"/>
      <c r="L106" s="196"/>
      <c r="M106" s="197"/>
      <c r="N106" s="198"/>
      <c r="O106" s="198"/>
      <c r="P106" s="199">
        <f>P107+P127+P180+P193</f>
        <v>0</v>
      </c>
      <c r="Q106" s="198"/>
      <c r="R106" s="199">
        <f>R107+R127+R180+R193</f>
        <v>0.76959960000000005</v>
      </c>
      <c r="S106" s="198"/>
      <c r="T106" s="200">
        <f>T107+T127+T180+T193</f>
        <v>167.02539999999999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1" t="s">
        <v>80</v>
      </c>
      <c r="AT106" s="202" t="s">
        <v>71</v>
      </c>
      <c r="AU106" s="202" t="s">
        <v>72</v>
      </c>
      <c r="AY106" s="201" t="s">
        <v>134</v>
      </c>
      <c r="BK106" s="203">
        <f>BK107+BK127+BK180+BK193</f>
        <v>0</v>
      </c>
    </row>
    <row r="107" s="12" customFormat="1" ht="22.8" customHeight="1">
      <c r="A107" s="12"/>
      <c r="B107" s="190"/>
      <c r="C107" s="191"/>
      <c r="D107" s="192" t="s">
        <v>71</v>
      </c>
      <c r="E107" s="204" t="s">
        <v>135</v>
      </c>
      <c r="F107" s="204" t="s">
        <v>136</v>
      </c>
      <c r="G107" s="191"/>
      <c r="H107" s="191"/>
      <c r="I107" s="194"/>
      <c r="J107" s="205">
        <f>BK107</f>
        <v>0</v>
      </c>
      <c r="K107" s="191"/>
      <c r="L107" s="196"/>
      <c r="M107" s="197"/>
      <c r="N107" s="198"/>
      <c r="O107" s="198"/>
      <c r="P107" s="199">
        <f>SUM(P108:P126)</f>
        <v>0</v>
      </c>
      <c r="Q107" s="198"/>
      <c r="R107" s="199">
        <f>SUM(R108:R126)</f>
        <v>0.71048960000000005</v>
      </c>
      <c r="S107" s="198"/>
      <c r="T107" s="200">
        <f>SUM(T108:T126)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1" t="s">
        <v>80</v>
      </c>
      <c r="AT107" s="202" t="s">
        <v>71</v>
      </c>
      <c r="AU107" s="202" t="s">
        <v>80</v>
      </c>
      <c r="AY107" s="201" t="s">
        <v>134</v>
      </c>
      <c r="BK107" s="203">
        <f>SUM(BK108:BK126)</f>
        <v>0</v>
      </c>
    </row>
    <row r="108" s="2" customFormat="1" ht="24.15" customHeight="1">
      <c r="A108" s="40"/>
      <c r="B108" s="41"/>
      <c r="C108" s="206" t="s">
        <v>80</v>
      </c>
      <c r="D108" s="206" t="s">
        <v>137</v>
      </c>
      <c r="E108" s="207" t="s">
        <v>138</v>
      </c>
      <c r="F108" s="208" t="s">
        <v>139</v>
      </c>
      <c r="G108" s="209" t="s">
        <v>140</v>
      </c>
      <c r="H108" s="210">
        <v>36.719999999999999</v>
      </c>
      <c r="I108" s="211"/>
      <c r="J108" s="212">
        <f>ROUND(I108*H108,2)</f>
        <v>0</v>
      </c>
      <c r="K108" s="208" t="s">
        <v>141</v>
      </c>
      <c r="L108" s="46"/>
      <c r="M108" s="213" t="s">
        <v>19</v>
      </c>
      <c r="N108" s="214" t="s">
        <v>43</v>
      </c>
      <c r="O108" s="86"/>
      <c r="P108" s="215">
        <f>O108*H108</f>
        <v>0</v>
      </c>
      <c r="Q108" s="215">
        <v>0.0043800000000000002</v>
      </c>
      <c r="R108" s="215">
        <f>Q108*H108</f>
        <v>0.16083359999999999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142</v>
      </c>
      <c r="AT108" s="217" t="s">
        <v>137</v>
      </c>
      <c r="AU108" s="217" t="s">
        <v>82</v>
      </c>
      <c r="AY108" s="19" t="s">
        <v>134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80</v>
      </c>
      <c r="BK108" s="218">
        <f>ROUND(I108*H108,2)</f>
        <v>0</v>
      </c>
      <c r="BL108" s="19" t="s">
        <v>142</v>
      </c>
      <c r="BM108" s="217" t="s">
        <v>143</v>
      </c>
    </row>
    <row r="109" s="2" customFormat="1">
      <c r="A109" s="40"/>
      <c r="B109" s="41"/>
      <c r="C109" s="42"/>
      <c r="D109" s="219" t="s">
        <v>144</v>
      </c>
      <c r="E109" s="42"/>
      <c r="F109" s="220" t="s">
        <v>145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144</v>
      </c>
      <c r="AU109" s="19" t="s">
        <v>82</v>
      </c>
    </row>
    <row r="110" s="2" customFormat="1" ht="16.5" customHeight="1">
      <c r="A110" s="40"/>
      <c r="B110" s="41"/>
      <c r="C110" s="206" t="s">
        <v>82</v>
      </c>
      <c r="D110" s="206" t="s">
        <v>137</v>
      </c>
      <c r="E110" s="207" t="s">
        <v>146</v>
      </c>
      <c r="F110" s="208" t="s">
        <v>147</v>
      </c>
      <c r="G110" s="209" t="s">
        <v>140</v>
      </c>
      <c r="H110" s="210">
        <v>36.719999999999999</v>
      </c>
      <c r="I110" s="211"/>
      <c r="J110" s="212">
        <f>ROUND(I110*H110,2)</f>
        <v>0</v>
      </c>
      <c r="K110" s="208" t="s">
        <v>141</v>
      </c>
      <c r="L110" s="46"/>
      <c r="M110" s="213" t="s">
        <v>19</v>
      </c>
      <c r="N110" s="214" t="s">
        <v>43</v>
      </c>
      <c r="O110" s="86"/>
      <c r="P110" s="215">
        <f>O110*H110</f>
        <v>0</v>
      </c>
      <c r="Q110" s="215">
        <v>0.0080000000000000002</v>
      </c>
      <c r="R110" s="215">
        <f>Q110*H110</f>
        <v>0.29376000000000002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142</v>
      </c>
      <c r="AT110" s="217" t="s">
        <v>137</v>
      </c>
      <c r="AU110" s="217" t="s">
        <v>82</v>
      </c>
      <c r="AY110" s="19" t="s">
        <v>134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80</v>
      </c>
      <c r="BK110" s="218">
        <f>ROUND(I110*H110,2)</f>
        <v>0</v>
      </c>
      <c r="BL110" s="19" t="s">
        <v>142</v>
      </c>
      <c r="BM110" s="217" t="s">
        <v>148</v>
      </c>
    </row>
    <row r="111" s="2" customFormat="1">
      <c r="A111" s="40"/>
      <c r="B111" s="41"/>
      <c r="C111" s="42"/>
      <c r="D111" s="219" t="s">
        <v>144</v>
      </c>
      <c r="E111" s="42"/>
      <c r="F111" s="220" t="s">
        <v>149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144</v>
      </c>
      <c r="AU111" s="19" t="s">
        <v>82</v>
      </c>
    </row>
    <row r="112" s="13" customFormat="1">
      <c r="A112" s="13"/>
      <c r="B112" s="224"/>
      <c r="C112" s="225"/>
      <c r="D112" s="226" t="s">
        <v>150</v>
      </c>
      <c r="E112" s="227" t="s">
        <v>19</v>
      </c>
      <c r="F112" s="228" t="s">
        <v>151</v>
      </c>
      <c r="G112" s="225"/>
      <c r="H112" s="229">
        <v>47.600000000000001</v>
      </c>
      <c r="I112" s="230"/>
      <c r="J112" s="225"/>
      <c r="K112" s="225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150</v>
      </c>
      <c r="AU112" s="235" t="s">
        <v>82</v>
      </c>
      <c r="AV112" s="13" t="s">
        <v>82</v>
      </c>
      <c r="AW112" s="13" t="s">
        <v>33</v>
      </c>
      <c r="AX112" s="13" t="s">
        <v>72</v>
      </c>
      <c r="AY112" s="235" t="s">
        <v>134</v>
      </c>
    </row>
    <row r="113" s="13" customFormat="1">
      <c r="A113" s="13"/>
      <c r="B113" s="224"/>
      <c r="C113" s="225"/>
      <c r="D113" s="226" t="s">
        <v>150</v>
      </c>
      <c r="E113" s="227" t="s">
        <v>19</v>
      </c>
      <c r="F113" s="228" t="s">
        <v>152</v>
      </c>
      <c r="G113" s="225"/>
      <c r="H113" s="229">
        <v>-10.880000000000001</v>
      </c>
      <c r="I113" s="230"/>
      <c r="J113" s="225"/>
      <c r="K113" s="225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150</v>
      </c>
      <c r="AU113" s="235" t="s">
        <v>82</v>
      </c>
      <c r="AV113" s="13" t="s">
        <v>82</v>
      </c>
      <c r="AW113" s="13" t="s">
        <v>33</v>
      </c>
      <c r="AX113" s="13" t="s">
        <v>72</v>
      </c>
      <c r="AY113" s="235" t="s">
        <v>134</v>
      </c>
    </row>
    <row r="114" s="14" customFormat="1">
      <c r="A114" s="14"/>
      <c r="B114" s="236"/>
      <c r="C114" s="237"/>
      <c r="D114" s="226" t="s">
        <v>150</v>
      </c>
      <c r="E114" s="238" t="s">
        <v>19</v>
      </c>
      <c r="F114" s="239" t="s">
        <v>153</v>
      </c>
      <c r="G114" s="237"/>
      <c r="H114" s="240">
        <v>36.719999999999999</v>
      </c>
      <c r="I114" s="241"/>
      <c r="J114" s="237"/>
      <c r="K114" s="237"/>
      <c r="L114" s="242"/>
      <c r="M114" s="243"/>
      <c r="N114" s="244"/>
      <c r="O114" s="244"/>
      <c r="P114" s="244"/>
      <c r="Q114" s="244"/>
      <c r="R114" s="244"/>
      <c r="S114" s="244"/>
      <c r="T114" s="245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6" t="s">
        <v>150</v>
      </c>
      <c r="AU114" s="246" t="s">
        <v>82</v>
      </c>
      <c r="AV114" s="14" t="s">
        <v>142</v>
      </c>
      <c r="AW114" s="14" t="s">
        <v>33</v>
      </c>
      <c r="AX114" s="14" t="s">
        <v>80</v>
      </c>
      <c r="AY114" s="246" t="s">
        <v>134</v>
      </c>
    </row>
    <row r="115" s="2" customFormat="1" ht="16.5" customHeight="1">
      <c r="A115" s="40"/>
      <c r="B115" s="41"/>
      <c r="C115" s="247" t="s">
        <v>154</v>
      </c>
      <c r="D115" s="247" t="s">
        <v>155</v>
      </c>
      <c r="E115" s="248" t="s">
        <v>156</v>
      </c>
      <c r="F115" s="249" t="s">
        <v>157</v>
      </c>
      <c r="G115" s="250" t="s">
        <v>140</v>
      </c>
      <c r="H115" s="251">
        <v>38.555999999999997</v>
      </c>
      <c r="I115" s="252"/>
      <c r="J115" s="253">
        <f>ROUND(I115*H115,2)</f>
        <v>0</v>
      </c>
      <c r="K115" s="249" t="s">
        <v>141</v>
      </c>
      <c r="L115" s="254"/>
      <c r="M115" s="255" t="s">
        <v>19</v>
      </c>
      <c r="N115" s="256" t="s">
        <v>43</v>
      </c>
      <c r="O115" s="86"/>
      <c r="P115" s="215">
        <f>O115*H115</f>
        <v>0</v>
      </c>
      <c r="Q115" s="215">
        <v>0.001</v>
      </c>
      <c r="R115" s="215">
        <f>Q115*H115</f>
        <v>0.038556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158</v>
      </c>
      <c r="AT115" s="217" t="s">
        <v>155</v>
      </c>
      <c r="AU115" s="217" t="s">
        <v>82</v>
      </c>
      <c r="AY115" s="19" t="s">
        <v>134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80</v>
      </c>
      <c r="BK115" s="218">
        <f>ROUND(I115*H115,2)</f>
        <v>0</v>
      </c>
      <c r="BL115" s="19" t="s">
        <v>142</v>
      </c>
      <c r="BM115" s="217" t="s">
        <v>159</v>
      </c>
    </row>
    <row r="116" s="13" customFormat="1">
      <c r="A116" s="13"/>
      <c r="B116" s="224"/>
      <c r="C116" s="225"/>
      <c r="D116" s="226" t="s">
        <v>150</v>
      </c>
      <c r="E116" s="225"/>
      <c r="F116" s="228" t="s">
        <v>160</v>
      </c>
      <c r="G116" s="225"/>
      <c r="H116" s="229">
        <v>38.555999999999997</v>
      </c>
      <c r="I116" s="230"/>
      <c r="J116" s="225"/>
      <c r="K116" s="225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150</v>
      </c>
      <c r="AU116" s="235" t="s">
        <v>82</v>
      </c>
      <c r="AV116" s="13" t="s">
        <v>82</v>
      </c>
      <c r="AW116" s="13" t="s">
        <v>4</v>
      </c>
      <c r="AX116" s="13" t="s">
        <v>80</v>
      </c>
      <c r="AY116" s="235" t="s">
        <v>134</v>
      </c>
    </row>
    <row r="117" s="2" customFormat="1" ht="16.5" customHeight="1">
      <c r="A117" s="40"/>
      <c r="B117" s="41"/>
      <c r="C117" s="206" t="s">
        <v>142</v>
      </c>
      <c r="D117" s="206" t="s">
        <v>137</v>
      </c>
      <c r="E117" s="207" t="s">
        <v>161</v>
      </c>
      <c r="F117" s="208" t="s">
        <v>162</v>
      </c>
      <c r="G117" s="209" t="s">
        <v>140</v>
      </c>
      <c r="H117" s="210">
        <v>36.719999999999999</v>
      </c>
      <c r="I117" s="211"/>
      <c r="J117" s="212">
        <f>ROUND(I117*H117,2)</f>
        <v>0</v>
      </c>
      <c r="K117" s="208" t="s">
        <v>141</v>
      </c>
      <c r="L117" s="46"/>
      <c r="M117" s="213" t="s">
        <v>19</v>
      </c>
      <c r="N117" s="214" t="s">
        <v>43</v>
      </c>
      <c r="O117" s="86"/>
      <c r="P117" s="215">
        <f>O117*H117</f>
        <v>0</v>
      </c>
      <c r="Q117" s="215">
        <v>0.0030000000000000001</v>
      </c>
      <c r="R117" s="215">
        <f>Q117*H117</f>
        <v>0.11015999999999999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142</v>
      </c>
      <c r="AT117" s="217" t="s">
        <v>137</v>
      </c>
      <c r="AU117" s="217" t="s">
        <v>82</v>
      </c>
      <c r="AY117" s="19" t="s">
        <v>134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80</v>
      </c>
      <c r="BK117" s="218">
        <f>ROUND(I117*H117,2)</f>
        <v>0</v>
      </c>
      <c r="BL117" s="19" t="s">
        <v>142</v>
      </c>
      <c r="BM117" s="217" t="s">
        <v>163</v>
      </c>
    </row>
    <row r="118" s="2" customFormat="1">
      <c r="A118" s="40"/>
      <c r="B118" s="41"/>
      <c r="C118" s="42"/>
      <c r="D118" s="219" t="s">
        <v>144</v>
      </c>
      <c r="E118" s="42"/>
      <c r="F118" s="220" t="s">
        <v>164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144</v>
      </c>
      <c r="AU118" s="19" t="s">
        <v>82</v>
      </c>
    </row>
    <row r="119" s="2" customFormat="1" ht="16.5" customHeight="1">
      <c r="A119" s="40"/>
      <c r="B119" s="41"/>
      <c r="C119" s="206" t="s">
        <v>165</v>
      </c>
      <c r="D119" s="206" t="s">
        <v>137</v>
      </c>
      <c r="E119" s="207" t="s">
        <v>166</v>
      </c>
      <c r="F119" s="208" t="s">
        <v>167</v>
      </c>
      <c r="G119" s="209" t="s">
        <v>140</v>
      </c>
      <c r="H119" s="210">
        <v>233</v>
      </c>
      <c r="I119" s="211"/>
      <c r="J119" s="212">
        <f>ROUND(I119*H119,2)</f>
        <v>0</v>
      </c>
      <c r="K119" s="208" t="s">
        <v>141</v>
      </c>
      <c r="L119" s="46"/>
      <c r="M119" s="213" t="s">
        <v>19</v>
      </c>
      <c r="N119" s="214" t="s">
        <v>43</v>
      </c>
      <c r="O119" s="86"/>
      <c r="P119" s="215">
        <f>O119*H119</f>
        <v>0</v>
      </c>
      <c r="Q119" s="215">
        <v>0.00012999999999999999</v>
      </c>
      <c r="R119" s="215">
        <f>Q119*H119</f>
        <v>0.030289999999999997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142</v>
      </c>
      <c r="AT119" s="217" t="s">
        <v>137</v>
      </c>
      <c r="AU119" s="217" t="s">
        <v>82</v>
      </c>
      <c r="AY119" s="19" t="s">
        <v>134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80</v>
      </c>
      <c r="BK119" s="218">
        <f>ROUND(I119*H119,2)</f>
        <v>0</v>
      </c>
      <c r="BL119" s="19" t="s">
        <v>142</v>
      </c>
      <c r="BM119" s="217" t="s">
        <v>168</v>
      </c>
    </row>
    <row r="120" s="2" customFormat="1">
      <c r="A120" s="40"/>
      <c r="B120" s="41"/>
      <c r="C120" s="42"/>
      <c r="D120" s="219" t="s">
        <v>144</v>
      </c>
      <c r="E120" s="42"/>
      <c r="F120" s="220" t="s">
        <v>169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144</v>
      </c>
      <c r="AU120" s="19" t="s">
        <v>82</v>
      </c>
    </row>
    <row r="121" s="15" customFormat="1">
      <c r="A121" s="15"/>
      <c r="B121" s="257"/>
      <c r="C121" s="258"/>
      <c r="D121" s="226" t="s">
        <v>150</v>
      </c>
      <c r="E121" s="259" t="s">
        <v>19</v>
      </c>
      <c r="F121" s="260" t="s">
        <v>170</v>
      </c>
      <c r="G121" s="258"/>
      <c r="H121" s="259" t="s">
        <v>19</v>
      </c>
      <c r="I121" s="261"/>
      <c r="J121" s="258"/>
      <c r="K121" s="258"/>
      <c r="L121" s="262"/>
      <c r="M121" s="263"/>
      <c r="N121" s="264"/>
      <c r="O121" s="264"/>
      <c r="P121" s="264"/>
      <c r="Q121" s="264"/>
      <c r="R121" s="264"/>
      <c r="S121" s="264"/>
      <c r="T121" s="26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66" t="s">
        <v>150</v>
      </c>
      <c r="AU121" s="266" t="s">
        <v>82</v>
      </c>
      <c r="AV121" s="15" t="s">
        <v>80</v>
      </c>
      <c r="AW121" s="15" t="s">
        <v>33</v>
      </c>
      <c r="AX121" s="15" t="s">
        <v>72</v>
      </c>
      <c r="AY121" s="266" t="s">
        <v>134</v>
      </c>
    </row>
    <row r="122" s="13" customFormat="1">
      <c r="A122" s="13"/>
      <c r="B122" s="224"/>
      <c r="C122" s="225"/>
      <c r="D122" s="226" t="s">
        <v>150</v>
      </c>
      <c r="E122" s="227" t="s">
        <v>19</v>
      </c>
      <c r="F122" s="228" t="s">
        <v>171</v>
      </c>
      <c r="G122" s="225"/>
      <c r="H122" s="229">
        <v>233</v>
      </c>
      <c r="I122" s="230"/>
      <c r="J122" s="225"/>
      <c r="K122" s="225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150</v>
      </c>
      <c r="AU122" s="235" t="s">
        <v>82</v>
      </c>
      <c r="AV122" s="13" t="s">
        <v>82</v>
      </c>
      <c r="AW122" s="13" t="s">
        <v>33</v>
      </c>
      <c r="AX122" s="13" t="s">
        <v>80</v>
      </c>
      <c r="AY122" s="235" t="s">
        <v>134</v>
      </c>
    </row>
    <row r="123" s="2" customFormat="1" ht="16.5" customHeight="1">
      <c r="A123" s="40"/>
      <c r="B123" s="41"/>
      <c r="C123" s="206" t="s">
        <v>135</v>
      </c>
      <c r="D123" s="206" t="s">
        <v>137</v>
      </c>
      <c r="E123" s="207" t="s">
        <v>172</v>
      </c>
      <c r="F123" s="208" t="s">
        <v>173</v>
      </c>
      <c r="G123" s="209" t="s">
        <v>140</v>
      </c>
      <c r="H123" s="210">
        <v>233</v>
      </c>
      <c r="I123" s="211"/>
      <c r="J123" s="212">
        <f>ROUND(I123*H123,2)</f>
        <v>0</v>
      </c>
      <c r="K123" s="208" t="s">
        <v>141</v>
      </c>
      <c r="L123" s="46"/>
      <c r="M123" s="213" t="s">
        <v>19</v>
      </c>
      <c r="N123" s="214" t="s">
        <v>43</v>
      </c>
      <c r="O123" s="86"/>
      <c r="P123" s="215">
        <f>O123*H123</f>
        <v>0</v>
      </c>
      <c r="Q123" s="215">
        <v>0.00033</v>
      </c>
      <c r="R123" s="215">
        <f>Q123*H123</f>
        <v>0.07689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142</v>
      </c>
      <c r="AT123" s="217" t="s">
        <v>137</v>
      </c>
      <c r="AU123" s="217" t="s">
        <v>82</v>
      </c>
      <c r="AY123" s="19" t="s">
        <v>134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80</v>
      </c>
      <c r="BK123" s="218">
        <f>ROUND(I123*H123,2)</f>
        <v>0</v>
      </c>
      <c r="BL123" s="19" t="s">
        <v>142</v>
      </c>
      <c r="BM123" s="217" t="s">
        <v>174</v>
      </c>
    </row>
    <row r="124" s="2" customFormat="1">
      <c r="A124" s="40"/>
      <c r="B124" s="41"/>
      <c r="C124" s="42"/>
      <c r="D124" s="219" t="s">
        <v>144</v>
      </c>
      <c r="E124" s="42"/>
      <c r="F124" s="220" t="s">
        <v>175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144</v>
      </c>
      <c r="AU124" s="19" t="s">
        <v>82</v>
      </c>
    </row>
    <row r="125" s="15" customFormat="1">
      <c r="A125" s="15"/>
      <c r="B125" s="257"/>
      <c r="C125" s="258"/>
      <c r="D125" s="226" t="s">
        <v>150</v>
      </c>
      <c r="E125" s="259" t="s">
        <v>19</v>
      </c>
      <c r="F125" s="260" t="s">
        <v>170</v>
      </c>
      <c r="G125" s="258"/>
      <c r="H125" s="259" t="s">
        <v>19</v>
      </c>
      <c r="I125" s="261"/>
      <c r="J125" s="258"/>
      <c r="K125" s="258"/>
      <c r="L125" s="262"/>
      <c r="M125" s="263"/>
      <c r="N125" s="264"/>
      <c r="O125" s="264"/>
      <c r="P125" s="264"/>
      <c r="Q125" s="264"/>
      <c r="R125" s="264"/>
      <c r="S125" s="264"/>
      <c r="T125" s="26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6" t="s">
        <v>150</v>
      </c>
      <c r="AU125" s="266" t="s">
        <v>82</v>
      </c>
      <c r="AV125" s="15" t="s">
        <v>80</v>
      </c>
      <c r="AW125" s="15" t="s">
        <v>33</v>
      </c>
      <c r="AX125" s="15" t="s">
        <v>72</v>
      </c>
      <c r="AY125" s="266" t="s">
        <v>134</v>
      </c>
    </row>
    <row r="126" s="13" customFormat="1">
      <c r="A126" s="13"/>
      <c r="B126" s="224"/>
      <c r="C126" s="225"/>
      <c r="D126" s="226" t="s">
        <v>150</v>
      </c>
      <c r="E126" s="227" t="s">
        <v>19</v>
      </c>
      <c r="F126" s="228" t="s">
        <v>171</v>
      </c>
      <c r="G126" s="225"/>
      <c r="H126" s="229">
        <v>233</v>
      </c>
      <c r="I126" s="230"/>
      <c r="J126" s="225"/>
      <c r="K126" s="225"/>
      <c r="L126" s="231"/>
      <c r="M126" s="232"/>
      <c r="N126" s="233"/>
      <c r="O126" s="233"/>
      <c r="P126" s="233"/>
      <c r="Q126" s="233"/>
      <c r="R126" s="233"/>
      <c r="S126" s="233"/>
      <c r="T126" s="23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5" t="s">
        <v>150</v>
      </c>
      <c r="AU126" s="235" t="s">
        <v>82</v>
      </c>
      <c r="AV126" s="13" t="s">
        <v>82</v>
      </c>
      <c r="AW126" s="13" t="s">
        <v>33</v>
      </c>
      <c r="AX126" s="13" t="s">
        <v>80</v>
      </c>
      <c r="AY126" s="235" t="s">
        <v>134</v>
      </c>
    </row>
    <row r="127" s="12" customFormat="1" ht="22.8" customHeight="1">
      <c r="A127" s="12"/>
      <c r="B127" s="190"/>
      <c r="C127" s="191"/>
      <c r="D127" s="192" t="s">
        <v>71</v>
      </c>
      <c r="E127" s="204" t="s">
        <v>176</v>
      </c>
      <c r="F127" s="204" t="s">
        <v>177</v>
      </c>
      <c r="G127" s="191"/>
      <c r="H127" s="191"/>
      <c r="I127" s="194"/>
      <c r="J127" s="205">
        <f>BK127</f>
        <v>0</v>
      </c>
      <c r="K127" s="191"/>
      <c r="L127" s="196"/>
      <c r="M127" s="197"/>
      <c r="N127" s="198"/>
      <c r="O127" s="198"/>
      <c r="P127" s="199">
        <f>SUM(P128:P179)</f>
        <v>0</v>
      </c>
      <c r="Q127" s="198"/>
      <c r="R127" s="199">
        <f>SUM(R128:R179)</f>
        <v>0.059110000000000003</v>
      </c>
      <c r="S127" s="198"/>
      <c r="T127" s="200">
        <f>SUM(T128:T179)</f>
        <v>167.02539999999999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1" t="s">
        <v>80</v>
      </c>
      <c r="AT127" s="202" t="s">
        <v>71</v>
      </c>
      <c r="AU127" s="202" t="s">
        <v>80</v>
      </c>
      <c r="AY127" s="201" t="s">
        <v>134</v>
      </c>
      <c r="BK127" s="203">
        <f>SUM(BK128:BK179)</f>
        <v>0</v>
      </c>
    </row>
    <row r="128" s="2" customFormat="1" ht="24.15" customHeight="1">
      <c r="A128" s="40"/>
      <c r="B128" s="41"/>
      <c r="C128" s="206" t="s">
        <v>178</v>
      </c>
      <c r="D128" s="206" t="s">
        <v>137</v>
      </c>
      <c r="E128" s="207" t="s">
        <v>179</v>
      </c>
      <c r="F128" s="208" t="s">
        <v>180</v>
      </c>
      <c r="G128" s="209" t="s">
        <v>140</v>
      </c>
      <c r="H128" s="210">
        <v>990</v>
      </c>
      <c r="I128" s="211"/>
      <c r="J128" s="212">
        <f>ROUND(I128*H128,2)</f>
        <v>0</v>
      </c>
      <c r="K128" s="208" t="s">
        <v>141</v>
      </c>
      <c r="L128" s="46"/>
      <c r="M128" s="213" t="s">
        <v>19</v>
      </c>
      <c r="N128" s="214" t="s">
        <v>43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142</v>
      </c>
      <c r="AT128" s="217" t="s">
        <v>137</v>
      </c>
      <c r="AU128" s="217" t="s">
        <v>82</v>
      </c>
      <c r="AY128" s="19" t="s">
        <v>134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80</v>
      </c>
      <c r="BK128" s="218">
        <f>ROUND(I128*H128,2)</f>
        <v>0</v>
      </c>
      <c r="BL128" s="19" t="s">
        <v>142</v>
      </c>
      <c r="BM128" s="217" t="s">
        <v>181</v>
      </c>
    </row>
    <row r="129" s="2" customFormat="1">
      <c r="A129" s="40"/>
      <c r="B129" s="41"/>
      <c r="C129" s="42"/>
      <c r="D129" s="219" t="s">
        <v>144</v>
      </c>
      <c r="E129" s="42"/>
      <c r="F129" s="220" t="s">
        <v>182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144</v>
      </c>
      <c r="AU129" s="19" t="s">
        <v>82</v>
      </c>
    </row>
    <row r="130" s="13" customFormat="1">
      <c r="A130" s="13"/>
      <c r="B130" s="224"/>
      <c r="C130" s="225"/>
      <c r="D130" s="226" t="s">
        <v>150</v>
      </c>
      <c r="E130" s="227" t="s">
        <v>19</v>
      </c>
      <c r="F130" s="228" t="s">
        <v>183</v>
      </c>
      <c r="G130" s="225"/>
      <c r="H130" s="229">
        <v>990</v>
      </c>
      <c r="I130" s="230"/>
      <c r="J130" s="225"/>
      <c r="K130" s="225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150</v>
      </c>
      <c r="AU130" s="235" t="s">
        <v>82</v>
      </c>
      <c r="AV130" s="13" t="s">
        <v>82</v>
      </c>
      <c r="AW130" s="13" t="s">
        <v>33</v>
      </c>
      <c r="AX130" s="13" t="s">
        <v>80</v>
      </c>
      <c r="AY130" s="235" t="s">
        <v>134</v>
      </c>
    </row>
    <row r="131" s="2" customFormat="1" ht="24.15" customHeight="1">
      <c r="A131" s="40"/>
      <c r="B131" s="41"/>
      <c r="C131" s="206" t="s">
        <v>158</v>
      </c>
      <c r="D131" s="206" t="s">
        <v>137</v>
      </c>
      <c r="E131" s="207" t="s">
        <v>184</v>
      </c>
      <c r="F131" s="208" t="s">
        <v>185</v>
      </c>
      <c r="G131" s="209" t="s">
        <v>140</v>
      </c>
      <c r="H131" s="210">
        <v>59400</v>
      </c>
      <c r="I131" s="211"/>
      <c r="J131" s="212">
        <f>ROUND(I131*H131,2)</f>
        <v>0</v>
      </c>
      <c r="K131" s="208" t="s">
        <v>141</v>
      </c>
      <c r="L131" s="46"/>
      <c r="M131" s="213" t="s">
        <v>19</v>
      </c>
      <c r="N131" s="214" t="s">
        <v>43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142</v>
      </c>
      <c r="AT131" s="217" t="s">
        <v>137</v>
      </c>
      <c r="AU131" s="217" t="s">
        <v>82</v>
      </c>
      <c r="AY131" s="19" t="s">
        <v>134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80</v>
      </c>
      <c r="BK131" s="218">
        <f>ROUND(I131*H131,2)</f>
        <v>0</v>
      </c>
      <c r="BL131" s="19" t="s">
        <v>142</v>
      </c>
      <c r="BM131" s="217" t="s">
        <v>186</v>
      </c>
    </row>
    <row r="132" s="2" customFormat="1">
      <c r="A132" s="40"/>
      <c r="B132" s="41"/>
      <c r="C132" s="42"/>
      <c r="D132" s="219" t="s">
        <v>144</v>
      </c>
      <c r="E132" s="42"/>
      <c r="F132" s="220" t="s">
        <v>187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144</v>
      </c>
      <c r="AU132" s="19" t="s">
        <v>82</v>
      </c>
    </row>
    <row r="133" s="13" customFormat="1">
      <c r="A133" s="13"/>
      <c r="B133" s="224"/>
      <c r="C133" s="225"/>
      <c r="D133" s="226" t="s">
        <v>150</v>
      </c>
      <c r="E133" s="227" t="s">
        <v>19</v>
      </c>
      <c r="F133" s="228" t="s">
        <v>188</v>
      </c>
      <c r="G133" s="225"/>
      <c r="H133" s="229">
        <v>59400</v>
      </c>
      <c r="I133" s="230"/>
      <c r="J133" s="225"/>
      <c r="K133" s="225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150</v>
      </c>
      <c r="AU133" s="235" t="s">
        <v>82</v>
      </c>
      <c r="AV133" s="13" t="s">
        <v>82</v>
      </c>
      <c r="AW133" s="13" t="s">
        <v>33</v>
      </c>
      <c r="AX133" s="13" t="s">
        <v>80</v>
      </c>
      <c r="AY133" s="235" t="s">
        <v>134</v>
      </c>
    </row>
    <row r="134" s="2" customFormat="1" ht="24.15" customHeight="1">
      <c r="A134" s="40"/>
      <c r="B134" s="41"/>
      <c r="C134" s="206" t="s">
        <v>176</v>
      </c>
      <c r="D134" s="206" t="s">
        <v>137</v>
      </c>
      <c r="E134" s="207" t="s">
        <v>189</v>
      </c>
      <c r="F134" s="208" t="s">
        <v>190</v>
      </c>
      <c r="G134" s="209" t="s">
        <v>140</v>
      </c>
      <c r="H134" s="210">
        <v>990</v>
      </c>
      <c r="I134" s="211"/>
      <c r="J134" s="212">
        <f>ROUND(I134*H134,2)</f>
        <v>0</v>
      </c>
      <c r="K134" s="208" t="s">
        <v>141</v>
      </c>
      <c r="L134" s="46"/>
      <c r="M134" s="213" t="s">
        <v>19</v>
      </c>
      <c r="N134" s="214" t="s">
        <v>43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142</v>
      </c>
      <c r="AT134" s="217" t="s">
        <v>137</v>
      </c>
      <c r="AU134" s="217" t="s">
        <v>82</v>
      </c>
      <c r="AY134" s="19" t="s">
        <v>134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80</v>
      </c>
      <c r="BK134" s="218">
        <f>ROUND(I134*H134,2)</f>
        <v>0</v>
      </c>
      <c r="BL134" s="19" t="s">
        <v>142</v>
      </c>
      <c r="BM134" s="217" t="s">
        <v>191</v>
      </c>
    </row>
    <row r="135" s="2" customFormat="1">
      <c r="A135" s="40"/>
      <c r="B135" s="41"/>
      <c r="C135" s="42"/>
      <c r="D135" s="219" t="s">
        <v>144</v>
      </c>
      <c r="E135" s="42"/>
      <c r="F135" s="220" t="s">
        <v>192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144</v>
      </c>
      <c r="AU135" s="19" t="s">
        <v>82</v>
      </c>
    </row>
    <row r="136" s="2" customFormat="1" ht="24.15" customHeight="1">
      <c r="A136" s="40"/>
      <c r="B136" s="41"/>
      <c r="C136" s="206" t="s">
        <v>193</v>
      </c>
      <c r="D136" s="206" t="s">
        <v>137</v>
      </c>
      <c r="E136" s="207" t="s">
        <v>194</v>
      </c>
      <c r="F136" s="208" t="s">
        <v>195</v>
      </c>
      <c r="G136" s="209" t="s">
        <v>140</v>
      </c>
      <c r="H136" s="210">
        <v>200</v>
      </c>
      <c r="I136" s="211"/>
      <c r="J136" s="212">
        <f>ROUND(I136*H136,2)</f>
        <v>0</v>
      </c>
      <c r="K136" s="208" t="s">
        <v>141</v>
      </c>
      <c r="L136" s="46"/>
      <c r="M136" s="213" t="s">
        <v>19</v>
      </c>
      <c r="N136" s="214" t="s">
        <v>43</v>
      </c>
      <c r="O136" s="86"/>
      <c r="P136" s="215">
        <f>O136*H136</f>
        <v>0</v>
      </c>
      <c r="Q136" s="215">
        <v>0.00021000000000000001</v>
      </c>
      <c r="R136" s="215">
        <f>Q136*H136</f>
        <v>0.042000000000000003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142</v>
      </c>
      <c r="AT136" s="217" t="s">
        <v>137</v>
      </c>
      <c r="AU136" s="217" t="s">
        <v>82</v>
      </c>
      <c r="AY136" s="19" t="s">
        <v>134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80</v>
      </c>
      <c r="BK136" s="218">
        <f>ROUND(I136*H136,2)</f>
        <v>0</v>
      </c>
      <c r="BL136" s="19" t="s">
        <v>142</v>
      </c>
      <c r="BM136" s="217" t="s">
        <v>196</v>
      </c>
    </row>
    <row r="137" s="2" customFormat="1">
      <c r="A137" s="40"/>
      <c r="B137" s="41"/>
      <c r="C137" s="42"/>
      <c r="D137" s="219" t="s">
        <v>144</v>
      </c>
      <c r="E137" s="42"/>
      <c r="F137" s="220" t="s">
        <v>197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144</v>
      </c>
      <c r="AU137" s="19" t="s">
        <v>82</v>
      </c>
    </row>
    <row r="138" s="2" customFormat="1" ht="16.5" customHeight="1">
      <c r="A138" s="40"/>
      <c r="B138" s="41"/>
      <c r="C138" s="206" t="s">
        <v>198</v>
      </c>
      <c r="D138" s="206" t="s">
        <v>137</v>
      </c>
      <c r="E138" s="207" t="s">
        <v>199</v>
      </c>
      <c r="F138" s="208" t="s">
        <v>200</v>
      </c>
      <c r="G138" s="209" t="s">
        <v>201</v>
      </c>
      <c r="H138" s="210">
        <v>1</v>
      </c>
      <c r="I138" s="211"/>
      <c r="J138" s="212">
        <f>ROUND(I138*H138,2)</f>
        <v>0</v>
      </c>
      <c r="K138" s="208" t="s">
        <v>141</v>
      </c>
      <c r="L138" s="46"/>
      <c r="M138" s="213" t="s">
        <v>19</v>
      </c>
      <c r="N138" s="214" t="s">
        <v>43</v>
      </c>
      <c r="O138" s="86"/>
      <c r="P138" s="215">
        <f>O138*H138</f>
        <v>0</v>
      </c>
      <c r="Q138" s="215">
        <v>0.00011</v>
      </c>
      <c r="R138" s="215">
        <f>Q138*H138</f>
        <v>0.00011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142</v>
      </c>
      <c r="AT138" s="217" t="s">
        <v>137</v>
      </c>
      <c r="AU138" s="217" t="s">
        <v>82</v>
      </c>
      <c r="AY138" s="19" t="s">
        <v>134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80</v>
      </c>
      <c r="BK138" s="218">
        <f>ROUND(I138*H138,2)</f>
        <v>0</v>
      </c>
      <c r="BL138" s="19" t="s">
        <v>142</v>
      </c>
      <c r="BM138" s="217" t="s">
        <v>202</v>
      </c>
    </row>
    <row r="139" s="2" customFormat="1">
      <c r="A139" s="40"/>
      <c r="B139" s="41"/>
      <c r="C139" s="42"/>
      <c r="D139" s="219" t="s">
        <v>144</v>
      </c>
      <c r="E139" s="42"/>
      <c r="F139" s="220" t="s">
        <v>203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144</v>
      </c>
      <c r="AU139" s="19" t="s">
        <v>82</v>
      </c>
    </row>
    <row r="140" s="2" customFormat="1" ht="16.5" customHeight="1">
      <c r="A140" s="40"/>
      <c r="B140" s="41"/>
      <c r="C140" s="247" t="s">
        <v>8</v>
      </c>
      <c r="D140" s="247" t="s">
        <v>155</v>
      </c>
      <c r="E140" s="248" t="s">
        <v>204</v>
      </c>
      <c r="F140" s="249" t="s">
        <v>205</v>
      </c>
      <c r="G140" s="250" t="s">
        <v>201</v>
      </c>
      <c r="H140" s="251">
        <v>1</v>
      </c>
      <c r="I140" s="252"/>
      <c r="J140" s="253">
        <f>ROUND(I140*H140,2)</f>
        <v>0</v>
      </c>
      <c r="K140" s="249" t="s">
        <v>141</v>
      </c>
      <c r="L140" s="254"/>
      <c r="M140" s="255" t="s">
        <v>19</v>
      </c>
      <c r="N140" s="256" t="s">
        <v>43</v>
      </c>
      <c r="O140" s="86"/>
      <c r="P140" s="215">
        <f>O140*H140</f>
        <v>0</v>
      </c>
      <c r="Q140" s="215">
        <v>0.0050000000000000001</v>
      </c>
      <c r="R140" s="215">
        <f>Q140*H140</f>
        <v>0.0050000000000000001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158</v>
      </c>
      <c r="AT140" s="217" t="s">
        <v>155</v>
      </c>
      <c r="AU140" s="217" t="s">
        <v>82</v>
      </c>
      <c r="AY140" s="19" t="s">
        <v>134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80</v>
      </c>
      <c r="BK140" s="218">
        <f>ROUND(I140*H140,2)</f>
        <v>0</v>
      </c>
      <c r="BL140" s="19" t="s">
        <v>142</v>
      </c>
      <c r="BM140" s="217" t="s">
        <v>206</v>
      </c>
    </row>
    <row r="141" s="2" customFormat="1" ht="16.5" customHeight="1">
      <c r="A141" s="40"/>
      <c r="B141" s="41"/>
      <c r="C141" s="247" t="s">
        <v>207</v>
      </c>
      <c r="D141" s="247" t="s">
        <v>155</v>
      </c>
      <c r="E141" s="248" t="s">
        <v>208</v>
      </c>
      <c r="F141" s="249" t="s">
        <v>209</v>
      </c>
      <c r="G141" s="250" t="s">
        <v>201</v>
      </c>
      <c r="H141" s="251">
        <v>1</v>
      </c>
      <c r="I141" s="252"/>
      <c r="J141" s="253">
        <f>ROUND(I141*H141,2)</f>
        <v>0</v>
      </c>
      <c r="K141" s="249" t="s">
        <v>141</v>
      </c>
      <c r="L141" s="254"/>
      <c r="M141" s="255" t="s">
        <v>19</v>
      </c>
      <c r="N141" s="256" t="s">
        <v>43</v>
      </c>
      <c r="O141" s="86"/>
      <c r="P141" s="215">
        <f>O141*H141</f>
        <v>0</v>
      </c>
      <c r="Q141" s="215">
        <v>0.012</v>
      </c>
      <c r="R141" s="215">
        <f>Q141*H141</f>
        <v>0.012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158</v>
      </c>
      <c r="AT141" s="217" t="s">
        <v>155</v>
      </c>
      <c r="AU141" s="217" t="s">
        <v>82</v>
      </c>
      <c r="AY141" s="19" t="s">
        <v>134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80</v>
      </c>
      <c r="BK141" s="218">
        <f>ROUND(I141*H141,2)</f>
        <v>0</v>
      </c>
      <c r="BL141" s="19" t="s">
        <v>142</v>
      </c>
      <c r="BM141" s="217" t="s">
        <v>210</v>
      </c>
    </row>
    <row r="142" s="2" customFormat="1" ht="16.5" customHeight="1">
      <c r="A142" s="40"/>
      <c r="B142" s="41"/>
      <c r="C142" s="206" t="s">
        <v>211</v>
      </c>
      <c r="D142" s="206" t="s">
        <v>137</v>
      </c>
      <c r="E142" s="207" t="s">
        <v>212</v>
      </c>
      <c r="F142" s="208" t="s">
        <v>213</v>
      </c>
      <c r="G142" s="209" t="s">
        <v>214</v>
      </c>
      <c r="H142" s="210">
        <v>36</v>
      </c>
      <c r="I142" s="211"/>
      <c r="J142" s="212">
        <f>ROUND(I142*H142,2)</f>
        <v>0</v>
      </c>
      <c r="K142" s="208" t="s">
        <v>141</v>
      </c>
      <c r="L142" s="46"/>
      <c r="M142" s="213" t="s">
        <v>19</v>
      </c>
      <c r="N142" s="214" t="s">
        <v>43</v>
      </c>
      <c r="O142" s="86"/>
      <c r="P142" s="215">
        <f>O142*H142</f>
        <v>0</v>
      </c>
      <c r="Q142" s="215">
        <v>0</v>
      </c>
      <c r="R142" s="215">
        <f>Q142*H142</f>
        <v>0</v>
      </c>
      <c r="S142" s="215">
        <v>2.2000000000000002</v>
      </c>
      <c r="T142" s="216">
        <f>S142*H142</f>
        <v>79.200000000000003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142</v>
      </c>
      <c r="AT142" s="217" t="s">
        <v>137</v>
      </c>
      <c r="AU142" s="217" t="s">
        <v>82</v>
      </c>
      <c r="AY142" s="19" t="s">
        <v>134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80</v>
      </c>
      <c r="BK142" s="218">
        <f>ROUND(I142*H142,2)</f>
        <v>0</v>
      </c>
      <c r="BL142" s="19" t="s">
        <v>142</v>
      </c>
      <c r="BM142" s="217" t="s">
        <v>215</v>
      </c>
    </row>
    <row r="143" s="2" customFormat="1">
      <c r="A143" s="40"/>
      <c r="B143" s="41"/>
      <c r="C143" s="42"/>
      <c r="D143" s="219" t="s">
        <v>144</v>
      </c>
      <c r="E143" s="42"/>
      <c r="F143" s="220" t="s">
        <v>216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144</v>
      </c>
      <c r="AU143" s="19" t="s">
        <v>82</v>
      </c>
    </row>
    <row r="144" s="15" customFormat="1">
      <c r="A144" s="15"/>
      <c r="B144" s="257"/>
      <c r="C144" s="258"/>
      <c r="D144" s="226" t="s">
        <v>150</v>
      </c>
      <c r="E144" s="259" t="s">
        <v>19</v>
      </c>
      <c r="F144" s="260" t="s">
        <v>217</v>
      </c>
      <c r="G144" s="258"/>
      <c r="H144" s="259" t="s">
        <v>19</v>
      </c>
      <c r="I144" s="261"/>
      <c r="J144" s="258"/>
      <c r="K144" s="258"/>
      <c r="L144" s="262"/>
      <c r="M144" s="263"/>
      <c r="N144" s="264"/>
      <c r="O144" s="264"/>
      <c r="P144" s="264"/>
      <c r="Q144" s="264"/>
      <c r="R144" s="264"/>
      <c r="S144" s="264"/>
      <c r="T144" s="26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6" t="s">
        <v>150</v>
      </c>
      <c r="AU144" s="266" t="s">
        <v>82</v>
      </c>
      <c r="AV144" s="15" t="s">
        <v>80</v>
      </c>
      <c r="AW144" s="15" t="s">
        <v>33</v>
      </c>
      <c r="AX144" s="15" t="s">
        <v>72</v>
      </c>
      <c r="AY144" s="266" t="s">
        <v>134</v>
      </c>
    </row>
    <row r="145" s="13" customFormat="1">
      <c r="A145" s="13"/>
      <c r="B145" s="224"/>
      <c r="C145" s="225"/>
      <c r="D145" s="226" t="s">
        <v>150</v>
      </c>
      <c r="E145" s="227" t="s">
        <v>19</v>
      </c>
      <c r="F145" s="228" t="s">
        <v>218</v>
      </c>
      <c r="G145" s="225"/>
      <c r="H145" s="229">
        <v>18.199999999999999</v>
      </c>
      <c r="I145" s="230"/>
      <c r="J145" s="225"/>
      <c r="K145" s="225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150</v>
      </c>
      <c r="AU145" s="235" t="s">
        <v>82</v>
      </c>
      <c r="AV145" s="13" t="s">
        <v>82</v>
      </c>
      <c r="AW145" s="13" t="s">
        <v>33</v>
      </c>
      <c r="AX145" s="13" t="s">
        <v>72</v>
      </c>
      <c r="AY145" s="235" t="s">
        <v>134</v>
      </c>
    </row>
    <row r="146" s="15" customFormat="1">
      <c r="A146" s="15"/>
      <c r="B146" s="257"/>
      <c r="C146" s="258"/>
      <c r="D146" s="226" t="s">
        <v>150</v>
      </c>
      <c r="E146" s="259" t="s">
        <v>19</v>
      </c>
      <c r="F146" s="260" t="s">
        <v>219</v>
      </c>
      <c r="G146" s="258"/>
      <c r="H146" s="259" t="s">
        <v>19</v>
      </c>
      <c r="I146" s="261"/>
      <c r="J146" s="258"/>
      <c r="K146" s="258"/>
      <c r="L146" s="262"/>
      <c r="M146" s="263"/>
      <c r="N146" s="264"/>
      <c r="O146" s="264"/>
      <c r="P146" s="264"/>
      <c r="Q146" s="264"/>
      <c r="R146" s="264"/>
      <c r="S146" s="264"/>
      <c r="T146" s="26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6" t="s">
        <v>150</v>
      </c>
      <c r="AU146" s="266" t="s">
        <v>82</v>
      </c>
      <c r="AV146" s="15" t="s">
        <v>80</v>
      </c>
      <c r="AW146" s="15" t="s">
        <v>33</v>
      </c>
      <c r="AX146" s="15" t="s">
        <v>72</v>
      </c>
      <c r="AY146" s="266" t="s">
        <v>134</v>
      </c>
    </row>
    <row r="147" s="13" customFormat="1">
      <c r="A147" s="13"/>
      <c r="B147" s="224"/>
      <c r="C147" s="225"/>
      <c r="D147" s="226" t="s">
        <v>150</v>
      </c>
      <c r="E147" s="227" t="s">
        <v>19</v>
      </c>
      <c r="F147" s="228" t="s">
        <v>220</v>
      </c>
      <c r="G147" s="225"/>
      <c r="H147" s="229">
        <v>16</v>
      </c>
      <c r="I147" s="230"/>
      <c r="J147" s="225"/>
      <c r="K147" s="225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150</v>
      </c>
      <c r="AU147" s="235" t="s">
        <v>82</v>
      </c>
      <c r="AV147" s="13" t="s">
        <v>82</v>
      </c>
      <c r="AW147" s="13" t="s">
        <v>33</v>
      </c>
      <c r="AX147" s="13" t="s">
        <v>72</v>
      </c>
      <c r="AY147" s="235" t="s">
        <v>134</v>
      </c>
    </row>
    <row r="148" s="15" customFormat="1">
      <c r="A148" s="15"/>
      <c r="B148" s="257"/>
      <c r="C148" s="258"/>
      <c r="D148" s="226" t="s">
        <v>150</v>
      </c>
      <c r="E148" s="259" t="s">
        <v>19</v>
      </c>
      <c r="F148" s="260" t="s">
        <v>221</v>
      </c>
      <c r="G148" s="258"/>
      <c r="H148" s="259" t="s">
        <v>19</v>
      </c>
      <c r="I148" s="261"/>
      <c r="J148" s="258"/>
      <c r="K148" s="258"/>
      <c r="L148" s="262"/>
      <c r="M148" s="263"/>
      <c r="N148" s="264"/>
      <c r="O148" s="264"/>
      <c r="P148" s="264"/>
      <c r="Q148" s="264"/>
      <c r="R148" s="264"/>
      <c r="S148" s="264"/>
      <c r="T148" s="26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6" t="s">
        <v>150</v>
      </c>
      <c r="AU148" s="266" t="s">
        <v>82</v>
      </c>
      <c r="AV148" s="15" t="s">
        <v>80</v>
      </c>
      <c r="AW148" s="15" t="s">
        <v>33</v>
      </c>
      <c r="AX148" s="15" t="s">
        <v>72</v>
      </c>
      <c r="AY148" s="266" t="s">
        <v>134</v>
      </c>
    </row>
    <row r="149" s="13" customFormat="1">
      <c r="A149" s="13"/>
      <c r="B149" s="224"/>
      <c r="C149" s="225"/>
      <c r="D149" s="226" t="s">
        <v>150</v>
      </c>
      <c r="E149" s="227" t="s">
        <v>19</v>
      </c>
      <c r="F149" s="228" t="s">
        <v>222</v>
      </c>
      <c r="G149" s="225"/>
      <c r="H149" s="229">
        <v>0.69999999999999996</v>
      </c>
      <c r="I149" s="230"/>
      <c r="J149" s="225"/>
      <c r="K149" s="225"/>
      <c r="L149" s="231"/>
      <c r="M149" s="232"/>
      <c r="N149" s="233"/>
      <c r="O149" s="233"/>
      <c r="P149" s="233"/>
      <c r="Q149" s="233"/>
      <c r="R149" s="233"/>
      <c r="S149" s="233"/>
      <c r="T149" s="23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5" t="s">
        <v>150</v>
      </c>
      <c r="AU149" s="235" t="s">
        <v>82</v>
      </c>
      <c r="AV149" s="13" t="s">
        <v>82</v>
      </c>
      <c r="AW149" s="13" t="s">
        <v>33</v>
      </c>
      <c r="AX149" s="13" t="s">
        <v>72</v>
      </c>
      <c r="AY149" s="235" t="s">
        <v>134</v>
      </c>
    </row>
    <row r="150" s="15" customFormat="1">
      <c r="A150" s="15"/>
      <c r="B150" s="257"/>
      <c r="C150" s="258"/>
      <c r="D150" s="226" t="s">
        <v>150</v>
      </c>
      <c r="E150" s="259" t="s">
        <v>19</v>
      </c>
      <c r="F150" s="260" t="s">
        <v>223</v>
      </c>
      <c r="G150" s="258"/>
      <c r="H150" s="259" t="s">
        <v>19</v>
      </c>
      <c r="I150" s="261"/>
      <c r="J150" s="258"/>
      <c r="K150" s="258"/>
      <c r="L150" s="262"/>
      <c r="M150" s="263"/>
      <c r="N150" s="264"/>
      <c r="O150" s="264"/>
      <c r="P150" s="264"/>
      <c r="Q150" s="264"/>
      <c r="R150" s="264"/>
      <c r="S150" s="264"/>
      <c r="T150" s="26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6" t="s">
        <v>150</v>
      </c>
      <c r="AU150" s="266" t="s">
        <v>82</v>
      </c>
      <c r="AV150" s="15" t="s">
        <v>80</v>
      </c>
      <c r="AW150" s="15" t="s">
        <v>33</v>
      </c>
      <c r="AX150" s="15" t="s">
        <v>72</v>
      </c>
      <c r="AY150" s="266" t="s">
        <v>134</v>
      </c>
    </row>
    <row r="151" s="13" customFormat="1">
      <c r="A151" s="13"/>
      <c r="B151" s="224"/>
      <c r="C151" s="225"/>
      <c r="D151" s="226" t="s">
        <v>150</v>
      </c>
      <c r="E151" s="227" t="s">
        <v>19</v>
      </c>
      <c r="F151" s="228" t="s">
        <v>224</v>
      </c>
      <c r="G151" s="225"/>
      <c r="H151" s="229">
        <v>1.1000000000000001</v>
      </c>
      <c r="I151" s="230"/>
      <c r="J151" s="225"/>
      <c r="K151" s="225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150</v>
      </c>
      <c r="AU151" s="235" t="s">
        <v>82</v>
      </c>
      <c r="AV151" s="13" t="s">
        <v>82</v>
      </c>
      <c r="AW151" s="13" t="s">
        <v>33</v>
      </c>
      <c r="AX151" s="13" t="s">
        <v>72</v>
      </c>
      <c r="AY151" s="235" t="s">
        <v>134</v>
      </c>
    </row>
    <row r="152" s="14" customFormat="1">
      <c r="A152" s="14"/>
      <c r="B152" s="236"/>
      <c r="C152" s="237"/>
      <c r="D152" s="226" t="s">
        <v>150</v>
      </c>
      <c r="E152" s="238" t="s">
        <v>19</v>
      </c>
      <c r="F152" s="239" t="s">
        <v>153</v>
      </c>
      <c r="G152" s="237"/>
      <c r="H152" s="240">
        <v>36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6" t="s">
        <v>150</v>
      </c>
      <c r="AU152" s="246" t="s">
        <v>82</v>
      </c>
      <c r="AV152" s="14" t="s">
        <v>142</v>
      </c>
      <c r="AW152" s="14" t="s">
        <v>33</v>
      </c>
      <c r="AX152" s="14" t="s">
        <v>80</v>
      </c>
      <c r="AY152" s="246" t="s">
        <v>134</v>
      </c>
    </row>
    <row r="153" s="2" customFormat="1" ht="21.75" customHeight="1">
      <c r="A153" s="40"/>
      <c r="B153" s="41"/>
      <c r="C153" s="206" t="s">
        <v>225</v>
      </c>
      <c r="D153" s="206" t="s">
        <v>137</v>
      </c>
      <c r="E153" s="207" t="s">
        <v>226</v>
      </c>
      <c r="F153" s="208" t="s">
        <v>227</v>
      </c>
      <c r="G153" s="209" t="s">
        <v>214</v>
      </c>
      <c r="H153" s="210">
        <v>9.0999999999999996</v>
      </c>
      <c r="I153" s="211"/>
      <c r="J153" s="212">
        <f>ROUND(I153*H153,2)</f>
        <v>0</v>
      </c>
      <c r="K153" s="208" t="s">
        <v>141</v>
      </c>
      <c r="L153" s="46"/>
      <c r="M153" s="213" t="s">
        <v>19</v>
      </c>
      <c r="N153" s="214" t="s">
        <v>43</v>
      </c>
      <c r="O153" s="86"/>
      <c r="P153" s="215">
        <f>O153*H153</f>
        <v>0</v>
      </c>
      <c r="Q153" s="215">
        <v>0</v>
      </c>
      <c r="R153" s="215">
        <f>Q153*H153</f>
        <v>0</v>
      </c>
      <c r="S153" s="215">
        <v>0.043999999999999997</v>
      </c>
      <c r="T153" s="216">
        <f>S153*H153</f>
        <v>0.40039999999999998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142</v>
      </c>
      <c r="AT153" s="217" t="s">
        <v>137</v>
      </c>
      <c r="AU153" s="217" t="s">
        <v>82</v>
      </c>
      <c r="AY153" s="19" t="s">
        <v>134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80</v>
      </c>
      <c r="BK153" s="218">
        <f>ROUND(I153*H153,2)</f>
        <v>0</v>
      </c>
      <c r="BL153" s="19" t="s">
        <v>142</v>
      </c>
      <c r="BM153" s="217" t="s">
        <v>228</v>
      </c>
    </row>
    <row r="154" s="2" customFormat="1">
      <c r="A154" s="40"/>
      <c r="B154" s="41"/>
      <c r="C154" s="42"/>
      <c r="D154" s="219" t="s">
        <v>144</v>
      </c>
      <c r="E154" s="42"/>
      <c r="F154" s="220" t="s">
        <v>229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144</v>
      </c>
      <c r="AU154" s="19" t="s">
        <v>82</v>
      </c>
    </row>
    <row r="155" s="15" customFormat="1">
      <c r="A155" s="15"/>
      <c r="B155" s="257"/>
      <c r="C155" s="258"/>
      <c r="D155" s="226" t="s">
        <v>150</v>
      </c>
      <c r="E155" s="259" t="s">
        <v>19</v>
      </c>
      <c r="F155" s="260" t="s">
        <v>217</v>
      </c>
      <c r="G155" s="258"/>
      <c r="H155" s="259" t="s">
        <v>19</v>
      </c>
      <c r="I155" s="261"/>
      <c r="J155" s="258"/>
      <c r="K155" s="258"/>
      <c r="L155" s="262"/>
      <c r="M155" s="263"/>
      <c r="N155" s="264"/>
      <c r="O155" s="264"/>
      <c r="P155" s="264"/>
      <c r="Q155" s="264"/>
      <c r="R155" s="264"/>
      <c r="S155" s="264"/>
      <c r="T155" s="26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6" t="s">
        <v>150</v>
      </c>
      <c r="AU155" s="266" t="s">
        <v>82</v>
      </c>
      <c r="AV155" s="15" t="s">
        <v>80</v>
      </c>
      <c r="AW155" s="15" t="s">
        <v>33</v>
      </c>
      <c r="AX155" s="15" t="s">
        <v>72</v>
      </c>
      <c r="AY155" s="266" t="s">
        <v>134</v>
      </c>
    </row>
    <row r="156" s="13" customFormat="1">
      <c r="A156" s="13"/>
      <c r="B156" s="224"/>
      <c r="C156" s="225"/>
      <c r="D156" s="226" t="s">
        <v>150</v>
      </c>
      <c r="E156" s="227" t="s">
        <v>19</v>
      </c>
      <c r="F156" s="228" t="s">
        <v>230</v>
      </c>
      <c r="G156" s="225"/>
      <c r="H156" s="229">
        <v>9.0999999999999996</v>
      </c>
      <c r="I156" s="230"/>
      <c r="J156" s="225"/>
      <c r="K156" s="225"/>
      <c r="L156" s="231"/>
      <c r="M156" s="232"/>
      <c r="N156" s="233"/>
      <c r="O156" s="233"/>
      <c r="P156" s="233"/>
      <c r="Q156" s="233"/>
      <c r="R156" s="233"/>
      <c r="S156" s="233"/>
      <c r="T156" s="23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5" t="s">
        <v>150</v>
      </c>
      <c r="AU156" s="235" t="s">
        <v>82</v>
      </c>
      <c r="AV156" s="13" t="s">
        <v>82</v>
      </c>
      <c r="AW156" s="13" t="s">
        <v>33</v>
      </c>
      <c r="AX156" s="13" t="s">
        <v>80</v>
      </c>
      <c r="AY156" s="235" t="s">
        <v>134</v>
      </c>
    </row>
    <row r="157" s="2" customFormat="1" ht="24.15" customHeight="1">
      <c r="A157" s="40"/>
      <c r="B157" s="41"/>
      <c r="C157" s="206" t="s">
        <v>231</v>
      </c>
      <c r="D157" s="206" t="s">
        <v>137</v>
      </c>
      <c r="E157" s="207" t="s">
        <v>232</v>
      </c>
      <c r="F157" s="208" t="s">
        <v>233</v>
      </c>
      <c r="G157" s="209" t="s">
        <v>140</v>
      </c>
      <c r="H157" s="210">
        <v>269</v>
      </c>
      <c r="I157" s="211"/>
      <c r="J157" s="212">
        <f>ROUND(I157*H157,2)</f>
        <v>0</v>
      </c>
      <c r="K157" s="208" t="s">
        <v>141</v>
      </c>
      <c r="L157" s="46"/>
      <c r="M157" s="213" t="s">
        <v>19</v>
      </c>
      <c r="N157" s="214" t="s">
        <v>43</v>
      </c>
      <c r="O157" s="86"/>
      <c r="P157" s="215">
        <f>O157*H157</f>
        <v>0</v>
      </c>
      <c r="Q157" s="215">
        <v>0</v>
      </c>
      <c r="R157" s="215">
        <f>Q157*H157</f>
        <v>0</v>
      </c>
      <c r="S157" s="215">
        <v>0.044999999999999998</v>
      </c>
      <c r="T157" s="216">
        <f>S157*H157</f>
        <v>12.105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142</v>
      </c>
      <c r="AT157" s="217" t="s">
        <v>137</v>
      </c>
      <c r="AU157" s="217" t="s">
        <v>82</v>
      </c>
      <c r="AY157" s="19" t="s">
        <v>134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80</v>
      </c>
      <c r="BK157" s="218">
        <f>ROUND(I157*H157,2)</f>
        <v>0</v>
      </c>
      <c r="BL157" s="19" t="s">
        <v>142</v>
      </c>
      <c r="BM157" s="217" t="s">
        <v>234</v>
      </c>
    </row>
    <row r="158" s="2" customFormat="1">
      <c r="A158" s="40"/>
      <c r="B158" s="41"/>
      <c r="C158" s="42"/>
      <c r="D158" s="219" t="s">
        <v>144</v>
      </c>
      <c r="E158" s="42"/>
      <c r="F158" s="220" t="s">
        <v>235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144</v>
      </c>
      <c r="AU158" s="19" t="s">
        <v>82</v>
      </c>
    </row>
    <row r="159" s="15" customFormat="1">
      <c r="A159" s="15"/>
      <c r="B159" s="257"/>
      <c r="C159" s="258"/>
      <c r="D159" s="226" t="s">
        <v>150</v>
      </c>
      <c r="E159" s="259" t="s">
        <v>19</v>
      </c>
      <c r="F159" s="260" t="s">
        <v>217</v>
      </c>
      <c r="G159" s="258"/>
      <c r="H159" s="259" t="s">
        <v>19</v>
      </c>
      <c r="I159" s="261"/>
      <c r="J159" s="258"/>
      <c r="K159" s="258"/>
      <c r="L159" s="262"/>
      <c r="M159" s="263"/>
      <c r="N159" s="264"/>
      <c r="O159" s="264"/>
      <c r="P159" s="264"/>
      <c r="Q159" s="264"/>
      <c r="R159" s="264"/>
      <c r="S159" s="264"/>
      <c r="T159" s="26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6" t="s">
        <v>150</v>
      </c>
      <c r="AU159" s="266" t="s">
        <v>82</v>
      </c>
      <c r="AV159" s="15" t="s">
        <v>80</v>
      </c>
      <c r="AW159" s="15" t="s">
        <v>33</v>
      </c>
      <c r="AX159" s="15" t="s">
        <v>72</v>
      </c>
      <c r="AY159" s="266" t="s">
        <v>134</v>
      </c>
    </row>
    <row r="160" s="13" customFormat="1">
      <c r="A160" s="13"/>
      <c r="B160" s="224"/>
      <c r="C160" s="225"/>
      <c r="D160" s="226" t="s">
        <v>150</v>
      </c>
      <c r="E160" s="227" t="s">
        <v>19</v>
      </c>
      <c r="F160" s="228" t="s">
        <v>236</v>
      </c>
      <c r="G160" s="225"/>
      <c r="H160" s="229">
        <v>91</v>
      </c>
      <c r="I160" s="230"/>
      <c r="J160" s="225"/>
      <c r="K160" s="225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150</v>
      </c>
      <c r="AU160" s="235" t="s">
        <v>82</v>
      </c>
      <c r="AV160" s="13" t="s">
        <v>82</v>
      </c>
      <c r="AW160" s="13" t="s">
        <v>33</v>
      </c>
      <c r="AX160" s="13" t="s">
        <v>72</v>
      </c>
      <c r="AY160" s="235" t="s">
        <v>134</v>
      </c>
    </row>
    <row r="161" s="15" customFormat="1">
      <c r="A161" s="15"/>
      <c r="B161" s="257"/>
      <c r="C161" s="258"/>
      <c r="D161" s="226" t="s">
        <v>150</v>
      </c>
      <c r="E161" s="259" t="s">
        <v>19</v>
      </c>
      <c r="F161" s="260" t="s">
        <v>219</v>
      </c>
      <c r="G161" s="258"/>
      <c r="H161" s="259" t="s">
        <v>19</v>
      </c>
      <c r="I161" s="261"/>
      <c r="J161" s="258"/>
      <c r="K161" s="258"/>
      <c r="L161" s="262"/>
      <c r="M161" s="263"/>
      <c r="N161" s="264"/>
      <c r="O161" s="264"/>
      <c r="P161" s="264"/>
      <c r="Q161" s="264"/>
      <c r="R161" s="264"/>
      <c r="S161" s="264"/>
      <c r="T161" s="26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6" t="s">
        <v>150</v>
      </c>
      <c r="AU161" s="266" t="s">
        <v>82</v>
      </c>
      <c r="AV161" s="15" t="s">
        <v>80</v>
      </c>
      <c r="AW161" s="15" t="s">
        <v>33</v>
      </c>
      <c r="AX161" s="15" t="s">
        <v>72</v>
      </c>
      <c r="AY161" s="266" t="s">
        <v>134</v>
      </c>
    </row>
    <row r="162" s="13" customFormat="1">
      <c r="A162" s="13"/>
      <c r="B162" s="224"/>
      <c r="C162" s="225"/>
      <c r="D162" s="226" t="s">
        <v>150</v>
      </c>
      <c r="E162" s="227" t="s">
        <v>19</v>
      </c>
      <c r="F162" s="228" t="s">
        <v>237</v>
      </c>
      <c r="G162" s="225"/>
      <c r="H162" s="229">
        <v>160</v>
      </c>
      <c r="I162" s="230"/>
      <c r="J162" s="225"/>
      <c r="K162" s="225"/>
      <c r="L162" s="231"/>
      <c r="M162" s="232"/>
      <c r="N162" s="233"/>
      <c r="O162" s="233"/>
      <c r="P162" s="233"/>
      <c r="Q162" s="233"/>
      <c r="R162" s="233"/>
      <c r="S162" s="233"/>
      <c r="T162" s="23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5" t="s">
        <v>150</v>
      </c>
      <c r="AU162" s="235" t="s">
        <v>82</v>
      </c>
      <c r="AV162" s="13" t="s">
        <v>82</v>
      </c>
      <c r="AW162" s="13" t="s">
        <v>33</v>
      </c>
      <c r="AX162" s="13" t="s">
        <v>72</v>
      </c>
      <c r="AY162" s="235" t="s">
        <v>134</v>
      </c>
    </row>
    <row r="163" s="15" customFormat="1">
      <c r="A163" s="15"/>
      <c r="B163" s="257"/>
      <c r="C163" s="258"/>
      <c r="D163" s="226" t="s">
        <v>150</v>
      </c>
      <c r="E163" s="259" t="s">
        <v>19</v>
      </c>
      <c r="F163" s="260" t="s">
        <v>221</v>
      </c>
      <c r="G163" s="258"/>
      <c r="H163" s="259" t="s">
        <v>19</v>
      </c>
      <c r="I163" s="261"/>
      <c r="J163" s="258"/>
      <c r="K163" s="258"/>
      <c r="L163" s="262"/>
      <c r="M163" s="263"/>
      <c r="N163" s="264"/>
      <c r="O163" s="264"/>
      <c r="P163" s="264"/>
      <c r="Q163" s="264"/>
      <c r="R163" s="264"/>
      <c r="S163" s="264"/>
      <c r="T163" s="26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6" t="s">
        <v>150</v>
      </c>
      <c r="AU163" s="266" t="s">
        <v>82</v>
      </c>
      <c r="AV163" s="15" t="s">
        <v>80</v>
      </c>
      <c r="AW163" s="15" t="s">
        <v>33</v>
      </c>
      <c r="AX163" s="15" t="s">
        <v>72</v>
      </c>
      <c r="AY163" s="266" t="s">
        <v>134</v>
      </c>
    </row>
    <row r="164" s="13" customFormat="1">
      <c r="A164" s="13"/>
      <c r="B164" s="224"/>
      <c r="C164" s="225"/>
      <c r="D164" s="226" t="s">
        <v>150</v>
      </c>
      <c r="E164" s="227" t="s">
        <v>19</v>
      </c>
      <c r="F164" s="228" t="s">
        <v>178</v>
      </c>
      <c r="G164" s="225"/>
      <c r="H164" s="229">
        <v>7</v>
      </c>
      <c r="I164" s="230"/>
      <c r="J164" s="225"/>
      <c r="K164" s="225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150</v>
      </c>
      <c r="AU164" s="235" t="s">
        <v>82</v>
      </c>
      <c r="AV164" s="13" t="s">
        <v>82</v>
      </c>
      <c r="AW164" s="13" t="s">
        <v>33</v>
      </c>
      <c r="AX164" s="13" t="s">
        <v>72</v>
      </c>
      <c r="AY164" s="235" t="s">
        <v>134</v>
      </c>
    </row>
    <row r="165" s="15" customFormat="1">
      <c r="A165" s="15"/>
      <c r="B165" s="257"/>
      <c r="C165" s="258"/>
      <c r="D165" s="226" t="s">
        <v>150</v>
      </c>
      <c r="E165" s="259" t="s">
        <v>19</v>
      </c>
      <c r="F165" s="260" t="s">
        <v>223</v>
      </c>
      <c r="G165" s="258"/>
      <c r="H165" s="259" t="s">
        <v>19</v>
      </c>
      <c r="I165" s="261"/>
      <c r="J165" s="258"/>
      <c r="K165" s="258"/>
      <c r="L165" s="262"/>
      <c r="M165" s="263"/>
      <c r="N165" s="264"/>
      <c r="O165" s="264"/>
      <c r="P165" s="264"/>
      <c r="Q165" s="264"/>
      <c r="R165" s="264"/>
      <c r="S165" s="264"/>
      <c r="T165" s="26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6" t="s">
        <v>150</v>
      </c>
      <c r="AU165" s="266" t="s">
        <v>82</v>
      </c>
      <c r="AV165" s="15" t="s">
        <v>80</v>
      </c>
      <c r="AW165" s="15" t="s">
        <v>33</v>
      </c>
      <c r="AX165" s="15" t="s">
        <v>72</v>
      </c>
      <c r="AY165" s="266" t="s">
        <v>134</v>
      </c>
    </row>
    <row r="166" s="13" customFormat="1">
      <c r="A166" s="13"/>
      <c r="B166" s="224"/>
      <c r="C166" s="225"/>
      <c r="D166" s="226" t="s">
        <v>150</v>
      </c>
      <c r="E166" s="227" t="s">
        <v>19</v>
      </c>
      <c r="F166" s="228" t="s">
        <v>198</v>
      </c>
      <c r="G166" s="225"/>
      <c r="H166" s="229">
        <v>11</v>
      </c>
      <c r="I166" s="230"/>
      <c r="J166" s="225"/>
      <c r="K166" s="225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150</v>
      </c>
      <c r="AU166" s="235" t="s">
        <v>82</v>
      </c>
      <c r="AV166" s="13" t="s">
        <v>82</v>
      </c>
      <c r="AW166" s="13" t="s">
        <v>33</v>
      </c>
      <c r="AX166" s="13" t="s">
        <v>72</v>
      </c>
      <c r="AY166" s="235" t="s">
        <v>134</v>
      </c>
    </row>
    <row r="167" s="14" customFormat="1">
      <c r="A167" s="14"/>
      <c r="B167" s="236"/>
      <c r="C167" s="237"/>
      <c r="D167" s="226" t="s">
        <v>150</v>
      </c>
      <c r="E167" s="238" t="s">
        <v>19</v>
      </c>
      <c r="F167" s="239" t="s">
        <v>153</v>
      </c>
      <c r="G167" s="237"/>
      <c r="H167" s="240">
        <v>269</v>
      </c>
      <c r="I167" s="241"/>
      <c r="J167" s="237"/>
      <c r="K167" s="237"/>
      <c r="L167" s="242"/>
      <c r="M167" s="243"/>
      <c r="N167" s="244"/>
      <c r="O167" s="244"/>
      <c r="P167" s="244"/>
      <c r="Q167" s="244"/>
      <c r="R167" s="244"/>
      <c r="S167" s="244"/>
      <c r="T167" s="24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6" t="s">
        <v>150</v>
      </c>
      <c r="AU167" s="246" t="s">
        <v>82</v>
      </c>
      <c r="AV167" s="14" t="s">
        <v>142</v>
      </c>
      <c r="AW167" s="14" t="s">
        <v>33</v>
      </c>
      <c r="AX167" s="14" t="s">
        <v>80</v>
      </c>
      <c r="AY167" s="246" t="s">
        <v>134</v>
      </c>
    </row>
    <row r="168" s="2" customFormat="1" ht="21.75" customHeight="1">
      <c r="A168" s="40"/>
      <c r="B168" s="41"/>
      <c r="C168" s="206" t="s">
        <v>238</v>
      </c>
      <c r="D168" s="206" t="s">
        <v>137</v>
      </c>
      <c r="E168" s="207" t="s">
        <v>239</v>
      </c>
      <c r="F168" s="208" t="s">
        <v>240</v>
      </c>
      <c r="G168" s="209" t="s">
        <v>214</v>
      </c>
      <c r="H168" s="210">
        <v>53.799999999999997</v>
      </c>
      <c r="I168" s="211"/>
      <c r="J168" s="212">
        <f>ROUND(I168*H168,2)</f>
        <v>0</v>
      </c>
      <c r="K168" s="208" t="s">
        <v>141</v>
      </c>
      <c r="L168" s="46"/>
      <c r="M168" s="213" t="s">
        <v>19</v>
      </c>
      <c r="N168" s="214" t="s">
        <v>43</v>
      </c>
      <c r="O168" s="86"/>
      <c r="P168" s="215">
        <f>O168*H168</f>
        <v>0</v>
      </c>
      <c r="Q168" s="215">
        <v>0</v>
      </c>
      <c r="R168" s="215">
        <f>Q168*H168</f>
        <v>0</v>
      </c>
      <c r="S168" s="215">
        <v>1.3999999999999999</v>
      </c>
      <c r="T168" s="216">
        <f>S168*H168</f>
        <v>75.319999999999993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142</v>
      </c>
      <c r="AT168" s="217" t="s">
        <v>137</v>
      </c>
      <c r="AU168" s="217" t="s">
        <v>82</v>
      </c>
      <c r="AY168" s="19" t="s">
        <v>134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80</v>
      </c>
      <c r="BK168" s="218">
        <f>ROUND(I168*H168,2)</f>
        <v>0</v>
      </c>
      <c r="BL168" s="19" t="s">
        <v>142</v>
      </c>
      <c r="BM168" s="217" t="s">
        <v>241</v>
      </c>
    </row>
    <row r="169" s="2" customFormat="1">
      <c r="A169" s="40"/>
      <c r="B169" s="41"/>
      <c r="C169" s="42"/>
      <c r="D169" s="219" t="s">
        <v>144</v>
      </c>
      <c r="E169" s="42"/>
      <c r="F169" s="220" t="s">
        <v>242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144</v>
      </c>
      <c r="AU169" s="19" t="s">
        <v>82</v>
      </c>
    </row>
    <row r="170" s="15" customFormat="1">
      <c r="A170" s="15"/>
      <c r="B170" s="257"/>
      <c r="C170" s="258"/>
      <c r="D170" s="226" t="s">
        <v>150</v>
      </c>
      <c r="E170" s="259" t="s">
        <v>19</v>
      </c>
      <c r="F170" s="260" t="s">
        <v>217</v>
      </c>
      <c r="G170" s="258"/>
      <c r="H170" s="259" t="s">
        <v>19</v>
      </c>
      <c r="I170" s="261"/>
      <c r="J170" s="258"/>
      <c r="K170" s="258"/>
      <c r="L170" s="262"/>
      <c r="M170" s="263"/>
      <c r="N170" s="264"/>
      <c r="O170" s="264"/>
      <c r="P170" s="264"/>
      <c r="Q170" s="264"/>
      <c r="R170" s="264"/>
      <c r="S170" s="264"/>
      <c r="T170" s="26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6" t="s">
        <v>150</v>
      </c>
      <c r="AU170" s="266" t="s">
        <v>82</v>
      </c>
      <c r="AV170" s="15" t="s">
        <v>80</v>
      </c>
      <c r="AW170" s="15" t="s">
        <v>33</v>
      </c>
      <c r="AX170" s="15" t="s">
        <v>72</v>
      </c>
      <c r="AY170" s="266" t="s">
        <v>134</v>
      </c>
    </row>
    <row r="171" s="13" customFormat="1">
      <c r="A171" s="13"/>
      <c r="B171" s="224"/>
      <c r="C171" s="225"/>
      <c r="D171" s="226" t="s">
        <v>150</v>
      </c>
      <c r="E171" s="227" t="s">
        <v>19</v>
      </c>
      <c r="F171" s="228" t="s">
        <v>243</v>
      </c>
      <c r="G171" s="225"/>
      <c r="H171" s="229">
        <v>18.199999999999999</v>
      </c>
      <c r="I171" s="230"/>
      <c r="J171" s="225"/>
      <c r="K171" s="225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150</v>
      </c>
      <c r="AU171" s="235" t="s">
        <v>82</v>
      </c>
      <c r="AV171" s="13" t="s">
        <v>82</v>
      </c>
      <c r="AW171" s="13" t="s">
        <v>33</v>
      </c>
      <c r="AX171" s="13" t="s">
        <v>72</v>
      </c>
      <c r="AY171" s="235" t="s">
        <v>134</v>
      </c>
    </row>
    <row r="172" s="15" customFormat="1">
      <c r="A172" s="15"/>
      <c r="B172" s="257"/>
      <c r="C172" s="258"/>
      <c r="D172" s="226" t="s">
        <v>150</v>
      </c>
      <c r="E172" s="259" t="s">
        <v>19</v>
      </c>
      <c r="F172" s="260" t="s">
        <v>219</v>
      </c>
      <c r="G172" s="258"/>
      <c r="H172" s="259" t="s">
        <v>19</v>
      </c>
      <c r="I172" s="261"/>
      <c r="J172" s="258"/>
      <c r="K172" s="258"/>
      <c r="L172" s="262"/>
      <c r="M172" s="263"/>
      <c r="N172" s="264"/>
      <c r="O172" s="264"/>
      <c r="P172" s="264"/>
      <c r="Q172" s="264"/>
      <c r="R172" s="264"/>
      <c r="S172" s="264"/>
      <c r="T172" s="26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6" t="s">
        <v>150</v>
      </c>
      <c r="AU172" s="266" t="s">
        <v>82</v>
      </c>
      <c r="AV172" s="15" t="s">
        <v>80</v>
      </c>
      <c r="AW172" s="15" t="s">
        <v>33</v>
      </c>
      <c r="AX172" s="15" t="s">
        <v>72</v>
      </c>
      <c r="AY172" s="266" t="s">
        <v>134</v>
      </c>
    </row>
    <row r="173" s="13" customFormat="1">
      <c r="A173" s="13"/>
      <c r="B173" s="224"/>
      <c r="C173" s="225"/>
      <c r="D173" s="226" t="s">
        <v>150</v>
      </c>
      <c r="E173" s="227" t="s">
        <v>19</v>
      </c>
      <c r="F173" s="228" t="s">
        <v>244</v>
      </c>
      <c r="G173" s="225"/>
      <c r="H173" s="229">
        <v>32</v>
      </c>
      <c r="I173" s="230"/>
      <c r="J173" s="225"/>
      <c r="K173" s="225"/>
      <c r="L173" s="231"/>
      <c r="M173" s="232"/>
      <c r="N173" s="233"/>
      <c r="O173" s="233"/>
      <c r="P173" s="233"/>
      <c r="Q173" s="233"/>
      <c r="R173" s="233"/>
      <c r="S173" s="233"/>
      <c r="T173" s="23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5" t="s">
        <v>150</v>
      </c>
      <c r="AU173" s="235" t="s">
        <v>82</v>
      </c>
      <c r="AV173" s="13" t="s">
        <v>82</v>
      </c>
      <c r="AW173" s="13" t="s">
        <v>33</v>
      </c>
      <c r="AX173" s="13" t="s">
        <v>72</v>
      </c>
      <c r="AY173" s="235" t="s">
        <v>134</v>
      </c>
    </row>
    <row r="174" s="15" customFormat="1">
      <c r="A174" s="15"/>
      <c r="B174" s="257"/>
      <c r="C174" s="258"/>
      <c r="D174" s="226" t="s">
        <v>150</v>
      </c>
      <c r="E174" s="259" t="s">
        <v>19</v>
      </c>
      <c r="F174" s="260" t="s">
        <v>221</v>
      </c>
      <c r="G174" s="258"/>
      <c r="H174" s="259" t="s">
        <v>19</v>
      </c>
      <c r="I174" s="261"/>
      <c r="J174" s="258"/>
      <c r="K174" s="258"/>
      <c r="L174" s="262"/>
      <c r="M174" s="263"/>
      <c r="N174" s="264"/>
      <c r="O174" s="264"/>
      <c r="P174" s="264"/>
      <c r="Q174" s="264"/>
      <c r="R174" s="264"/>
      <c r="S174" s="264"/>
      <c r="T174" s="26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6" t="s">
        <v>150</v>
      </c>
      <c r="AU174" s="266" t="s">
        <v>82</v>
      </c>
      <c r="AV174" s="15" t="s">
        <v>80</v>
      </c>
      <c r="AW174" s="15" t="s">
        <v>33</v>
      </c>
      <c r="AX174" s="15" t="s">
        <v>72</v>
      </c>
      <c r="AY174" s="266" t="s">
        <v>134</v>
      </c>
    </row>
    <row r="175" s="13" customFormat="1">
      <c r="A175" s="13"/>
      <c r="B175" s="224"/>
      <c r="C175" s="225"/>
      <c r="D175" s="226" t="s">
        <v>150</v>
      </c>
      <c r="E175" s="227" t="s">
        <v>19</v>
      </c>
      <c r="F175" s="228" t="s">
        <v>245</v>
      </c>
      <c r="G175" s="225"/>
      <c r="H175" s="229">
        <v>1.3999999999999999</v>
      </c>
      <c r="I175" s="230"/>
      <c r="J175" s="225"/>
      <c r="K175" s="225"/>
      <c r="L175" s="231"/>
      <c r="M175" s="232"/>
      <c r="N175" s="233"/>
      <c r="O175" s="233"/>
      <c r="P175" s="233"/>
      <c r="Q175" s="233"/>
      <c r="R175" s="233"/>
      <c r="S175" s="233"/>
      <c r="T175" s="23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5" t="s">
        <v>150</v>
      </c>
      <c r="AU175" s="235" t="s">
        <v>82</v>
      </c>
      <c r="AV175" s="13" t="s">
        <v>82</v>
      </c>
      <c r="AW175" s="13" t="s">
        <v>33</v>
      </c>
      <c r="AX175" s="13" t="s">
        <v>72</v>
      </c>
      <c r="AY175" s="235" t="s">
        <v>134</v>
      </c>
    </row>
    <row r="176" s="15" customFormat="1">
      <c r="A176" s="15"/>
      <c r="B176" s="257"/>
      <c r="C176" s="258"/>
      <c r="D176" s="226" t="s">
        <v>150</v>
      </c>
      <c r="E176" s="259" t="s">
        <v>19</v>
      </c>
      <c r="F176" s="260" t="s">
        <v>223</v>
      </c>
      <c r="G176" s="258"/>
      <c r="H176" s="259" t="s">
        <v>19</v>
      </c>
      <c r="I176" s="261"/>
      <c r="J176" s="258"/>
      <c r="K176" s="258"/>
      <c r="L176" s="262"/>
      <c r="M176" s="263"/>
      <c r="N176" s="264"/>
      <c r="O176" s="264"/>
      <c r="P176" s="264"/>
      <c r="Q176" s="264"/>
      <c r="R176" s="264"/>
      <c r="S176" s="264"/>
      <c r="T176" s="26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6" t="s">
        <v>150</v>
      </c>
      <c r="AU176" s="266" t="s">
        <v>82</v>
      </c>
      <c r="AV176" s="15" t="s">
        <v>80</v>
      </c>
      <c r="AW176" s="15" t="s">
        <v>33</v>
      </c>
      <c r="AX176" s="15" t="s">
        <v>72</v>
      </c>
      <c r="AY176" s="266" t="s">
        <v>134</v>
      </c>
    </row>
    <row r="177" s="13" customFormat="1">
      <c r="A177" s="13"/>
      <c r="B177" s="224"/>
      <c r="C177" s="225"/>
      <c r="D177" s="226" t="s">
        <v>150</v>
      </c>
      <c r="E177" s="227" t="s">
        <v>19</v>
      </c>
      <c r="F177" s="228" t="s">
        <v>246</v>
      </c>
      <c r="G177" s="225"/>
      <c r="H177" s="229">
        <v>2.2000000000000002</v>
      </c>
      <c r="I177" s="230"/>
      <c r="J177" s="225"/>
      <c r="K177" s="225"/>
      <c r="L177" s="231"/>
      <c r="M177" s="232"/>
      <c r="N177" s="233"/>
      <c r="O177" s="233"/>
      <c r="P177" s="233"/>
      <c r="Q177" s="233"/>
      <c r="R177" s="233"/>
      <c r="S177" s="233"/>
      <c r="T177" s="23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5" t="s">
        <v>150</v>
      </c>
      <c r="AU177" s="235" t="s">
        <v>82</v>
      </c>
      <c r="AV177" s="13" t="s">
        <v>82</v>
      </c>
      <c r="AW177" s="13" t="s">
        <v>33</v>
      </c>
      <c r="AX177" s="13" t="s">
        <v>72</v>
      </c>
      <c r="AY177" s="235" t="s">
        <v>134</v>
      </c>
    </row>
    <row r="178" s="14" customFormat="1">
      <c r="A178" s="14"/>
      <c r="B178" s="236"/>
      <c r="C178" s="237"/>
      <c r="D178" s="226" t="s">
        <v>150</v>
      </c>
      <c r="E178" s="238" t="s">
        <v>19</v>
      </c>
      <c r="F178" s="239" t="s">
        <v>153</v>
      </c>
      <c r="G178" s="237"/>
      <c r="H178" s="240">
        <v>53.799999999999997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6" t="s">
        <v>150</v>
      </c>
      <c r="AU178" s="246" t="s">
        <v>82</v>
      </c>
      <c r="AV178" s="14" t="s">
        <v>142</v>
      </c>
      <c r="AW178" s="14" t="s">
        <v>33</v>
      </c>
      <c r="AX178" s="14" t="s">
        <v>80</v>
      </c>
      <c r="AY178" s="246" t="s">
        <v>134</v>
      </c>
    </row>
    <row r="179" s="2" customFormat="1" ht="16.5" customHeight="1">
      <c r="A179" s="40"/>
      <c r="B179" s="41"/>
      <c r="C179" s="206" t="s">
        <v>247</v>
      </c>
      <c r="D179" s="206" t="s">
        <v>137</v>
      </c>
      <c r="E179" s="207" t="s">
        <v>248</v>
      </c>
      <c r="F179" s="208" t="s">
        <v>249</v>
      </c>
      <c r="G179" s="209" t="s">
        <v>201</v>
      </c>
      <c r="H179" s="210">
        <v>5</v>
      </c>
      <c r="I179" s="211"/>
      <c r="J179" s="212">
        <f>ROUND(I179*H179,2)</f>
        <v>0</v>
      </c>
      <c r="K179" s="208" t="s">
        <v>19</v>
      </c>
      <c r="L179" s="46"/>
      <c r="M179" s="213" t="s">
        <v>19</v>
      </c>
      <c r="N179" s="214" t="s">
        <v>43</v>
      </c>
      <c r="O179" s="86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142</v>
      </c>
      <c r="AT179" s="217" t="s">
        <v>137</v>
      </c>
      <c r="AU179" s="217" t="s">
        <v>82</v>
      </c>
      <c r="AY179" s="19" t="s">
        <v>134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80</v>
      </c>
      <c r="BK179" s="218">
        <f>ROUND(I179*H179,2)</f>
        <v>0</v>
      </c>
      <c r="BL179" s="19" t="s">
        <v>142</v>
      </c>
      <c r="BM179" s="217" t="s">
        <v>250</v>
      </c>
    </row>
    <row r="180" s="12" customFormat="1" ht="22.8" customHeight="1">
      <c r="A180" s="12"/>
      <c r="B180" s="190"/>
      <c r="C180" s="191"/>
      <c r="D180" s="192" t="s">
        <v>71</v>
      </c>
      <c r="E180" s="204" t="s">
        <v>251</v>
      </c>
      <c r="F180" s="204" t="s">
        <v>252</v>
      </c>
      <c r="G180" s="191"/>
      <c r="H180" s="191"/>
      <c r="I180" s="194"/>
      <c r="J180" s="205">
        <f>BK180</f>
        <v>0</v>
      </c>
      <c r="K180" s="191"/>
      <c r="L180" s="196"/>
      <c r="M180" s="197"/>
      <c r="N180" s="198"/>
      <c r="O180" s="198"/>
      <c r="P180" s="199">
        <f>SUM(P181:P192)</f>
        <v>0</v>
      </c>
      <c r="Q180" s="198"/>
      <c r="R180" s="199">
        <f>SUM(R181:R192)</f>
        <v>0</v>
      </c>
      <c r="S180" s="198"/>
      <c r="T180" s="200">
        <f>SUM(T181:T192)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1" t="s">
        <v>80</v>
      </c>
      <c r="AT180" s="202" t="s">
        <v>71</v>
      </c>
      <c r="AU180" s="202" t="s">
        <v>80</v>
      </c>
      <c r="AY180" s="201" t="s">
        <v>134</v>
      </c>
      <c r="BK180" s="203">
        <f>SUM(BK181:BK192)</f>
        <v>0</v>
      </c>
    </row>
    <row r="181" s="2" customFormat="1" ht="24.15" customHeight="1">
      <c r="A181" s="40"/>
      <c r="B181" s="41"/>
      <c r="C181" s="206" t="s">
        <v>253</v>
      </c>
      <c r="D181" s="206" t="s">
        <v>137</v>
      </c>
      <c r="E181" s="207" t="s">
        <v>254</v>
      </c>
      <c r="F181" s="208" t="s">
        <v>255</v>
      </c>
      <c r="G181" s="209" t="s">
        <v>256</v>
      </c>
      <c r="H181" s="210">
        <v>183.80799999999999</v>
      </c>
      <c r="I181" s="211"/>
      <c r="J181" s="212">
        <f>ROUND(I181*H181,2)</f>
        <v>0</v>
      </c>
      <c r="K181" s="208" t="s">
        <v>141</v>
      </c>
      <c r="L181" s="46"/>
      <c r="M181" s="213" t="s">
        <v>19</v>
      </c>
      <c r="N181" s="214" t="s">
        <v>43</v>
      </c>
      <c r="O181" s="86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142</v>
      </c>
      <c r="AT181" s="217" t="s">
        <v>137</v>
      </c>
      <c r="AU181" s="217" t="s">
        <v>82</v>
      </c>
      <c r="AY181" s="19" t="s">
        <v>134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80</v>
      </c>
      <c r="BK181" s="218">
        <f>ROUND(I181*H181,2)</f>
        <v>0</v>
      </c>
      <c r="BL181" s="19" t="s">
        <v>142</v>
      </c>
      <c r="BM181" s="217" t="s">
        <v>257</v>
      </c>
    </row>
    <row r="182" s="2" customFormat="1">
      <c r="A182" s="40"/>
      <c r="B182" s="41"/>
      <c r="C182" s="42"/>
      <c r="D182" s="219" t="s">
        <v>144</v>
      </c>
      <c r="E182" s="42"/>
      <c r="F182" s="220" t="s">
        <v>258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144</v>
      </c>
      <c r="AU182" s="19" t="s">
        <v>82</v>
      </c>
    </row>
    <row r="183" s="2" customFormat="1" ht="21.75" customHeight="1">
      <c r="A183" s="40"/>
      <c r="B183" s="41"/>
      <c r="C183" s="206" t="s">
        <v>259</v>
      </c>
      <c r="D183" s="206" t="s">
        <v>137</v>
      </c>
      <c r="E183" s="207" t="s">
        <v>260</v>
      </c>
      <c r="F183" s="208" t="s">
        <v>261</v>
      </c>
      <c r="G183" s="209" t="s">
        <v>256</v>
      </c>
      <c r="H183" s="210">
        <v>183.80799999999999</v>
      </c>
      <c r="I183" s="211"/>
      <c r="J183" s="212">
        <f>ROUND(I183*H183,2)</f>
        <v>0</v>
      </c>
      <c r="K183" s="208" t="s">
        <v>141</v>
      </c>
      <c r="L183" s="46"/>
      <c r="M183" s="213" t="s">
        <v>19</v>
      </c>
      <c r="N183" s="214" t="s">
        <v>43</v>
      </c>
      <c r="O183" s="86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142</v>
      </c>
      <c r="AT183" s="217" t="s">
        <v>137</v>
      </c>
      <c r="AU183" s="217" t="s">
        <v>82</v>
      </c>
      <c r="AY183" s="19" t="s">
        <v>134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80</v>
      </c>
      <c r="BK183" s="218">
        <f>ROUND(I183*H183,2)</f>
        <v>0</v>
      </c>
      <c r="BL183" s="19" t="s">
        <v>142</v>
      </c>
      <c r="BM183" s="217" t="s">
        <v>262</v>
      </c>
    </row>
    <row r="184" s="2" customFormat="1">
      <c r="A184" s="40"/>
      <c r="B184" s="41"/>
      <c r="C184" s="42"/>
      <c r="D184" s="219" t="s">
        <v>144</v>
      </c>
      <c r="E184" s="42"/>
      <c r="F184" s="220" t="s">
        <v>263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144</v>
      </c>
      <c r="AU184" s="19" t="s">
        <v>82</v>
      </c>
    </row>
    <row r="185" s="2" customFormat="1" ht="24.15" customHeight="1">
      <c r="A185" s="40"/>
      <c r="B185" s="41"/>
      <c r="C185" s="206" t="s">
        <v>7</v>
      </c>
      <c r="D185" s="206" t="s">
        <v>137</v>
      </c>
      <c r="E185" s="207" t="s">
        <v>264</v>
      </c>
      <c r="F185" s="208" t="s">
        <v>265</v>
      </c>
      <c r="G185" s="209" t="s">
        <v>256</v>
      </c>
      <c r="H185" s="210">
        <v>1654.2719999999999</v>
      </c>
      <c r="I185" s="211"/>
      <c r="J185" s="212">
        <f>ROUND(I185*H185,2)</f>
        <v>0</v>
      </c>
      <c r="K185" s="208" t="s">
        <v>141</v>
      </c>
      <c r="L185" s="46"/>
      <c r="M185" s="213" t="s">
        <v>19</v>
      </c>
      <c r="N185" s="214" t="s">
        <v>43</v>
      </c>
      <c r="O185" s="86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142</v>
      </c>
      <c r="AT185" s="217" t="s">
        <v>137</v>
      </c>
      <c r="AU185" s="217" t="s">
        <v>82</v>
      </c>
      <c r="AY185" s="19" t="s">
        <v>134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80</v>
      </c>
      <c r="BK185" s="218">
        <f>ROUND(I185*H185,2)</f>
        <v>0</v>
      </c>
      <c r="BL185" s="19" t="s">
        <v>142</v>
      </c>
      <c r="BM185" s="217" t="s">
        <v>266</v>
      </c>
    </row>
    <row r="186" s="2" customFormat="1">
      <c r="A186" s="40"/>
      <c r="B186" s="41"/>
      <c r="C186" s="42"/>
      <c r="D186" s="219" t="s">
        <v>144</v>
      </c>
      <c r="E186" s="42"/>
      <c r="F186" s="220" t="s">
        <v>267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144</v>
      </c>
      <c r="AU186" s="19" t="s">
        <v>82</v>
      </c>
    </row>
    <row r="187" s="13" customFormat="1">
      <c r="A187" s="13"/>
      <c r="B187" s="224"/>
      <c r="C187" s="225"/>
      <c r="D187" s="226" t="s">
        <v>150</v>
      </c>
      <c r="E187" s="227" t="s">
        <v>19</v>
      </c>
      <c r="F187" s="228" t="s">
        <v>268</v>
      </c>
      <c r="G187" s="225"/>
      <c r="H187" s="229">
        <v>1654.2719999999999</v>
      </c>
      <c r="I187" s="230"/>
      <c r="J187" s="225"/>
      <c r="K187" s="225"/>
      <c r="L187" s="231"/>
      <c r="M187" s="232"/>
      <c r="N187" s="233"/>
      <c r="O187" s="233"/>
      <c r="P187" s="233"/>
      <c r="Q187" s="233"/>
      <c r="R187" s="233"/>
      <c r="S187" s="233"/>
      <c r="T187" s="23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5" t="s">
        <v>150</v>
      </c>
      <c r="AU187" s="235" t="s">
        <v>82</v>
      </c>
      <c r="AV187" s="13" t="s">
        <v>82</v>
      </c>
      <c r="AW187" s="13" t="s">
        <v>33</v>
      </c>
      <c r="AX187" s="13" t="s">
        <v>80</v>
      </c>
      <c r="AY187" s="235" t="s">
        <v>134</v>
      </c>
    </row>
    <row r="188" s="2" customFormat="1" ht="24.15" customHeight="1">
      <c r="A188" s="40"/>
      <c r="B188" s="41"/>
      <c r="C188" s="206" t="s">
        <v>269</v>
      </c>
      <c r="D188" s="206" t="s">
        <v>137</v>
      </c>
      <c r="E188" s="207" t="s">
        <v>270</v>
      </c>
      <c r="F188" s="208" t="s">
        <v>271</v>
      </c>
      <c r="G188" s="209" t="s">
        <v>256</v>
      </c>
      <c r="H188" s="210">
        <v>15</v>
      </c>
      <c r="I188" s="211"/>
      <c r="J188" s="212">
        <f>ROUND(I188*H188,2)</f>
        <v>0</v>
      </c>
      <c r="K188" s="208" t="s">
        <v>141</v>
      </c>
      <c r="L188" s="46"/>
      <c r="M188" s="213" t="s">
        <v>19</v>
      </c>
      <c r="N188" s="214" t="s">
        <v>43</v>
      </c>
      <c r="O188" s="86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142</v>
      </c>
      <c r="AT188" s="217" t="s">
        <v>137</v>
      </c>
      <c r="AU188" s="217" t="s">
        <v>82</v>
      </c>
      <c r="AY188" s="19" t="s">
        <v>134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80</v>
      </c>
      <c r="BK188" s="218">
        <f>ROUND(I188*H188,2)</f>
        <v>0</v>
      </c>
      <c r="BL188" s="19" t="s">
        <v>142</v>
      </c>
      <c r="BM188" s="217" t="s">
        <v>272</v>
      </c>
    </row>
    <row r="189" s="2" customFormat="1">
      <c r="A189" s="40"/>
      <c r="B189" s="41"/>
      <c r="C189" s="42"/>
      <c r="D189" s="219" t="s">
        <v>144</v>
      </c>
      <c r="E189" s="42"/>
      <c r="F189" s="220" t="s">
        <v>273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144</v>
      </c>
      <c r="AU189" s="19" t="s">
        <v>82</v>
      </c>
    </row>
    <row r="190" s="2" customFormat="1" ht="24.15" customHeight="1">
      <c r="A190" s="40"/>
      <c r="B190" s="41"/>
      <c r="C190" s="206" t="s">
        <v>274</v>
      </c>
      <c r="D190" s="206" t="s">
        <v>137</v>
      </c>
      <c r="E190" s="207" t="s">
        <v>275</v>
      </c>
      <c r="F190" s="208" t="s">
        <v>276</v>
      </c>
      <c r="G190" s="209" t="s">
        <v>256</v>
      </c>
      <c r="H190" s="210">
        <v>168.80799999999999</v>
      </c>
      <c r="I190" s="211"/>
      <c r="J190" s="212">
        <f>ROUND(I190*H190,2)</f>
        <v>0</v>
      </c>
      <c r="K190" s="208" t="s">
        <v>141</v>
      </c>
      <c r="L190" s="46"/>
      <c r="M190" s="213" t="s">
        <v>19</v>
      </c>
      <c r="N190" s="214" t="s">
        <v>43</v>
      </c>
      <c r="O190" s="86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142</v>
      </c>
      <c r="AT190" s="217" t="s">
        <v>137</v>
      </c>
      <c r="AU190" s="217" t="s">
        <v>82</v>
      </c>
      <c r="AY190" s="19" t="s">
        <v>134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80</v>
      </c>
      <c r="BK190" s="218">
        <f>ROUND(I190*H190,2)</f>
        <v>0</v>
      </c>
      <c r="BL190" s="19" t="s">
        <v>142</v>
      </c>
      <c r="BM190" s="217" t="s">
        <v>277</v>
      </c>
    </row>
    <row r="191" s="2" customFormat="1">
      <c r="A191" s="40"/>
      <c r="B191" s="41"/>
      <c r="C191" s="42"/>
      <c r="D191" s="219" t="s">
        <v>144</v>
      </c>
      <c r="E191" s="42"/>
      <c r="F191" s="220" t="s">
        <v>278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144</v>
      </c>
      <c r="AU191" s="19" t="s">
        <v>82</v>
      </c>
    </row>
    <row r="192" s="13" customFormat="1">
      <c r="A192" s="13"/>
      <c r="B192" s="224"/>
      <c r="C192" s="225"/>
      <c r="D192" s="226" t="s">
        <v>150</v>
      </c>
      <c r="E192" s="227" t="s">
        <v>19</v>
      </c>
      <c r="F192" s="228" t="s">
        <v>279</v>
      </c>
      <c r="G192" s="225"/>
      <c r="H192" s="229">
        <v>168.80799999999999</v>
      </c>
      <c r="I192" s="230"/>
      <c r="J192" s="225"/>
      <c r="K192" s="225"/>
      <c r="L192" s="231"/>
      <c r="M192" s="232"/>
      <c r="N192" s="233"/>
      <c r="O192" s="233"/>
      <c r="P192" s="233"/>
      <c r="Q192" s="233"/>
      <c r="R192" s="233"/>
      <c r="S192" s="233"/>
      <c r="T192" s="23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5" t="s">
        <v>150</v>
      </c>
      <c r="AU192" s="235" t="s">
        <v>82</v>
      </c>
      <c r="AV192" s="13" t="s">
        <v>82</v>
      </c>
      <c r="AW192" s="13" t="s">
        <v>33</v>
      </c>
      <c r="AX192" s="13" t="s">
        <v>80</v>
      </c>
      <c r="AY192" s="235" t="s">
        <v>134</v>
      </c>
    </row>
    <row r="193" s="12" customFormat="1" ht="22.8" customHeight="1">
      <c r="A193" s="12"/>
      <c r="B193" s="190"/>
      <c r="C193" s="191"/>
      <c r="D193" s="192" t="s">
        <v>71</v>
      </c>
      <c r="E193" s="204" t="s">
        <v>280</v>
      </c>
      <c r="F193" s="204" t="s">
        <v>281</v>
      </c>
      <c r="G193" s="191"/>
      <c r="H193" s="191"/>
      <c r="I193" s="194"/>
      <c r="J193" s="205">
        <f>BK193</f>
        <v>0</v>
      </c>
      <c r="K193" s="191"/>
      <c r="L193" s="196"/>
      <c r="M193" s="197"/>
      <c r="N193" s="198"/>
      <c r="O193" s="198"/>
      <c r="P193" s="199">
        <f>SUM(P194:P195)</f>
        <v>0</v>
      </c>
      <c r="Q193" s="198"/>
      <c r="R193" s="199">
        <f>SUM(R194:R195)</f>
        <v>0</v>
      </c>
      <c r="S193" s="198"/>
      <c r="T193" s="200">
        <f>SUM(T194:T195)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1" t="s">
        <v>80</v>
      </c>
      <c r="AT193" s="202" t="s">
        <v>71</v>
      </c>
      <c r="AU193" s="202" t="s">
        <v>80</v>
      </c>
      <c r="AY193" s="201" t="s">
        <v>134</v>
      </c>
      <c r="BK193" s="203">
        <f>SUM(BK194:BK195)</f>
        <v>0</v>
      </c>
    </row>
    <row r="194" s="2" customFormat="1" ht="37.8" customHeight="1">
      <c r="A194" s="40"/>
      <c r="B194" s="41"/>
      <c r="C194" s="206" t="s">
        <v>282</v>
      </c>
      <c r="D194" s="206" t="s">
        <v>137</v>
      </c>
      <c r="E194" s="207" t="s">
        <v>283</v>
      </c>
      <c r="F194" s="208" t="s">
        <v>284</v>
      </c>
      <c r="G194" s="209" t="s">
        <v>256</v>
      </c>
      <c r="H194" s="210">
        <v>0.77000000000000002</v>
      </c>
      <c r="I194" s="211"/>
      <c r="J194" s="212">
        <f>ROUND(I194*H194,2)</f>
        <v>0</v>
      </c>
      <c r="K194" s="208" t="s">
        <v>141</v>
      </c>
      <c r="L194" s="46"/>
      <c r="M194" s="213" t="s">
        <v>19</v>
      </c>
      <c r="N194" s="214" t="s">
        <v>43</v>
      </c>
      <c r="O194" s="86"/>
      <c r="P194" s="215">
        <f>O194*H194</f>
        <v>0</v>
      </c>
      <c r="Q194" s="215">
        <v>0</v>
      </c>
      <c r="R194" s="215">
        <f>Q194*H194</f>
        <v>0</v>
      </c>
      <c r="S194" s="215">
        <v>0</v>
      </c>
      <c r="T194" s="216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7" t="s">
        <v>142</v>
      </c>
      <c r="AT194" s="217" t="s">
        <v>137</v>
      </c>
      <c r="AU194" s="217" t="s">
        <v>82</v>
      </c>
      <c r="AY194" s="19" t="s">
        <v>134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9" t="s">
        <v>80</v>
      </c>
      <c r="BK194" s="218">
        <f>ROUND(I194*H194,2)</f>
        <v>0</v>
      </c>
      <c r="BL194" s="19" t="s">
        <v>142</v>
      </c>
      <c r="BM194" s="217" t="s">
        <v>285</v>
      </c>
    </row>
    <row r="195" s="2" customFormat="1">
      <c r="A195" s="40"/>
      <c r="B195" s="41"/>
      <c r="C195" s="42"/>
      <c r="D195" s="219" t="s">
        <v>144</v>
      </c>
      <c r="E195" s="42"/>
      <c r="F195" s="220" t="s">
        <v>286</v>
      </c>
      <c r="G195" s="42"/>
      <c r="H195" s="42"/>
      <c r="I195" s="221"/>
      <c r="J195" s="42"/>
      <c r="K195" s="42"/>
      <c r="L195" s="46"/>
      <c r="M195" s="222"/>
      <c r="N195" s="22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144</v>
      </c>
      <c r="AU195" s="19" t="s">
        <v>82</v>
      </c>
    </row>
    <row r="196" s="12" customFormat="1" ht="25.92" customHeight="1">
      <c r="A196" s="12"/>
      <c r="B196" s="190"/>
      <c r="C196" s="191"/>
      <c r="D196" s="192" t="s">
        <v>71</v>
      </c>
      <c r="E196" s="193" t="s">
        <v>287</v>
      </c>
      <c r="F196" s="193" t="s">
        <v>288</v>
      </c>
      <c r="G196" s="191"/>
      <c r="H196" s="191"/>
      <c r="I196" s="194"/>
      <c r="J196" s="195">
        <f>BK196</f>
        <v>0</v>
      </c>
      <c r="K196" s="191"/>
      <c r="L196" s="196"/>
      <c r="M196" s="197"/>
      <c r="N196" s="198"/>
      <c r="O196" s="198"/>
      <c r="P196" s="199">
        <f>P197+P213+P218+P257+P271+P279+P296+P322+P368+P404+P421+P433+P451+P493+P511</f>
        <v>0</v>
      </c>
      <c r="Q196" s="198"/>
      <c r="R196" s="199">
        <f>R197+R213+R218+R257+R271+R279+R296+R322+R368+R404+R421+R433+R451+R493+R511</f>
        <v>52.903733520000003</v>
      </c>
      <c r="S196" s="198"/>
      <c r="T196" s="200">
        <f>T197+T213+T218+T257+T271+T279+T296+T322+T368+T404+T421+T433+T451+T493+T511</f>
        <v>16.782422999999998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1" t="s">
        <v>82</v>
      </c>
      <c r="AT196" s="202" t="s">
        <v>71</v>
      </c>
      <c r="AU196" s="202" t="s">
        <v>72</v>
      </c>
      <c r="AY196" s="201" t="s">
        <v>134</v>
      </c>
      <c r="BK196" s="203">
        <f>BK197+BK213+BK218+BK257+BK271+BK279+BK296+BK322+BK368+BK404+BK421+BK433+BK451+BK493+BK511</f>
        <v>0</v>
      </c>
    </row>
    <row r="197" s="12" customFormat="1" ht="22.8" customHeight="1">
      <c r="A197" s="12"/>
      <c r="B197" s="190"/>
      <c r="C197" s="191"/>
      <c r="D197" s="192" t="s">
        <v>71</v>
      </c>
      <c r="E197" s="204" t="s">
        <v>289</v>
      </c>
      <c r="F197" s="204" t="s">
        <v>290</v>
      </c>
      <c r="G197" s="191"/>
      <c r="H197" s="191"/>
      <c r="I197" s="194"/>
      <c r="J197" s="205">
        <f>BK197</f>
        <v>0</v>
      </c>
      <c r="K197" s="191"/>
      <c r="L197" s="196"/>
      <c r="M197" s="197"/>
      <c r="N197" s="198"/>
      <c r="O197" s="198"/>
      <c r="P197" s="199">
        <f>SUM(P198:P212)</f>
        <v>0</v>
      </c>
      <c r="Q197" s="198"/>
      <c r="R197" s="199">
        <f>SUM(R198:R212)</f>
        <v>4.2823289999999998</v>
      </c>
      <c r="S197" s="198"/>
      <c r="T197" s="200">
        <f>SUM(T198:T212)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1" t="s">
        <v>82</v>
      </c>
      <c r="AT197" s="202" t="s">
        <v>71</v>
      </c>
      <c r="AU197" s="202" t="s">
        <v>80</v>
      </c>
      <c r="AY197" s="201" t="s">
        <v>134</v>
      </c>
      <c r="BK197" s="203">
        <f>SUM(BK198:BK212)</f>
        <v>0</v>
      </c>
    </row>
    <row r="198" s="2" customFormat="1" ht="24.15" customHeight="1">
      <c r="A198" s="40"/>
      <c r="B198" s="41"/>
      <c r="C198" s="206" t="s">
        <v>291</v>
      </c>
      <c r="D198" s="206" t="s">
        <v>137</v>
      </c>
      <c r="E198" s="207" t="s">
        <v>292</v>
      </c>
      <c r="F198" s="208" t="s">
        <v>293</v>
      </c>
      <c r="G198" s="209" t="s">
        <v>140</v>
      </c>
      <c r="H198" s="210">
        <v>233</v>
      </c>
      <c r="I198" s="211"/>
      <c r="J198" s="212">
        <f>ROUND(I198*H198,2)</f>
        <v>0</v>
      </c>
      <c r="K198" s="208" t="s">
        <v>141</v>
      </c>
      <c r="L198" s="46"/>
      <c r="M198" s="213" t="s">
        <v>19</v>
      </c>
      <c r="N198" s="214" t="s">
        <v>43</v>
      </c>
      <c r="O198" s="86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231</v>
      </c>
      <c r="AT198" s="217" t="s">
        <v>137</v>
      </c>
      <c r="AU198" s="217" t="s">
        <v>82</v>
      </c>
      <c r="AY198" s="19" t="s">
        <v>134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9" t="s">
        <v>80</v>
      </c>
      <c r="BK198" s="218">
        <f>ROUND(I198*H198,2)</f>
        <v>0</v>
      </c>
      <c r="BL198" s="19" t="s">
        <v>231</v>
      </c>
      <c r="BM198" s="217" t="s">
        <v>294</v>
      </c>
    </row>
    <row r="199" s="2" customFormat="1">
      <c r="A199" s="40"/>
      <c r="B199" s="41"/>
      <c r="C199" s="42"/>
      <c r="D199" s="219" t="s">
        <v>144</v>
      </c>
      <c r="E199" s="42"/>
      <c r="F199" s="220" t="s">
        <v>295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144</v>
      </c>
      <c r="AU199" s="19" t="s">
        <v>82</v>
      </c>
    </row>
    <row r="200" s="15" customFormat="1">
      <c r="A200" s="15"/>
      <c r="B200" s="257"/>
      <c r="C200" s="258"/>
      <c r="D200" s="226" t="s">
        <v>150</v>
      </c>
      <c r="E200" s="259" t="s">
        <v>19</v>
      </c>
      <c r="F200" s="260" t="s">
        <v>170</v>
      </c>
      <c r="G200" s="258"/>
      <c r="H200" s="259" t="s">
        <v>19</v>
      </c>
      <c r="I200" s="261"/>
      <c r="J200" s="258"/>
      <c r="K200" s="258"/>
      <c r="L200" s="262"/>
      <c r="M200" s="263"/>
      <c r="N200" s="264"/>
      <c r="O200" s="264"/>
      <c r="P200" s="264"/>
      <c r="Q200" s="264"/>
      <c r="R200" s="264"/>
      <c r="S200" s="264"/>
      <c r="T200" s="26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6" t="s">
        <v>150</v>
      </c>
      <c r="AU200" s="266" t="s">
        <v>82</v>
      </c>
      <c r="AV200" s="15" t="s">
        <v>80</v>
      </c>
      <c r="AW200" s="15" t="s">
        <v>33</v>
      </c>
      <c r="AX200" s="15" t="s">
        <v>72</v>
      </c>
      <c r="AY200" s="266" t="s">
        <v>134</v>
      </c>
    </row>
    <row r="201" s="13" customFormat="1">
      <c r="A201" s="13"/>
      <c r="B201" s="224"/>
      <c r="C201" s="225"/>
      <c r="D201" s="226" t="s">
        <v>150</v>
      </c>
      <c r="E201" s="227" t="s">
        <v>19</v>
      </c>
      <c r="F201" s="228" t="s">
        <v>171</v>
      </c>
      <c r="G201" s="225"/>
      <c r="H201" s="229">
        <v>233</v>
      </c>
      <c r="I201" s="230"/>
      <c r="J201" s="225"/>
      <c r="K201" s="225"/>
      <c r="L201" s="231"/>
      <c r="M201" s="232"/>
      <c r="N201" s="233"/>
      <c r="O201" s="233"/>
      <c r="P201" s="233"/>
      <c r="Q201" s="233"/>
      <c r="R201" s="233"/>
      <c r="S201" s="233"/>
      <c r="T201" s="23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5" t="s">
        <v>150</v>
      </c>
      <c r="AU201" s="235" t="s">
        <v>82</v>
      </c>
      <c r="AV201" s="13" t="s">
        <v>82</v>
      </c>
      <c r="AW201" s="13" t="s">
        <v>33</v>
      </c>
      <c r="AX201" s="13" t="s">
        <v>80</v>
      </c>
      <c r="AY201" s="235" t="s">
        <v>134</v>
      </c>
    </row>
    <row r="202" s="2" customFormat="1" ht="16.5" customHeight="1">
      <c r="A202" s="40"/>
      <c r="B202" s="41"/>
      <c r="C202" s="247" t="s">
        <v>296</v>
      </c>
      <c r="D202" s="247" t="s">
        <v>155</v>
      </c>
      <c r="E202" s="248" t="s">
        <v>297</v>
      </c>
      <c r="F202" s="249" t="s">
        <v>298</v>
      </c>
      <c r="G202" s="250" t="s">
        <v>140</v>
      </c>
      <c r="H202" s="251">
        <v>244.65000000000001</v>
      </c>
      <c r="I202" s="252"/>
      <c r="J202" s="253">
        <f>ROUND(I202*H202,2)</f>
        <v>0</v>
      </c>
      <c r="K202" s="249" t="s">
        <v>141</v>
      </c>
      <c r="L202" s="254"/>
      <c r="M202" s="255" t="s">
        <v>19</v>
      </c>
      <c r="N202" s="256" t="s">
        <v>43</v>
      </c>
      <c r="O202" s="86"/>
      <c r="P202" s="215">
        <f>O202*H202</f>
        <v>0</v>
      </c>
      <c r="Q202" s="215">
        <v>0.00025999999999999998</v>
      </c>
      <c r="R202" s="215">
        <f>Q202*H202</f>
        <v>0.063608999999999999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299</v>
      </c>
      <c r="AT202" s="217" t="s">
        <v>155</v>
      </c>
      <c r="AU202" s="217" t="s">
        <v>82</v>
      </c>
      <c r="AY202" s="19" t="s">
        <v>134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80</v>
      </c>
      <c r="BK202" s="218">
        <f>ROUND(I202*H202,2)</f>
        <v>0</v>
      </c>
      <c r="BL202" s="19" t="s">
        <v>231</v>
      </c>
      <c r="BM202" s="217" t="s">
        <v>300</v>
      </c>
    </row>
    <row r="203" s="13" customFormat="1">
      <c r="A203" s="13"/>
      <c r="B203" s="224"/>
      <c r="C203" s="225"/>
      <c r="D203" s="226" t="s">
        <v>150</v>
      </c>
      <c r="E203" s="225"/>
      <c r="F203" s="228" t="s">
        <v>301</v>
      </c>
      <c r="G203" s="225"/>
      <c r="H203" s="229">
        <v>244.65000000000001</v>
      </c>
      <c r="I203" s="230"/>
      <c r="J203" s="225"/>
      <c r="K203" s="225"/>
      <c r="L203" s="231"/>
      <c r="M203" s="232"/>
      <c r="N203" s="233"/>
      <c r="O203" s="233"/>
      <c r="P203" s="233"/>
      <c r="Q203" s="233"/>
      <c r="R203" s="233"/>
      <c r="S203" s="233"/>
      <c r="T203" s="23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5" t="s">
        <v>150</v>
      </c>
      <c r="AU203" s="235" t="s">
        <v>82</v>
      </c>
      <c r="AV203" s="13" t="s">
        <v>82</v>
      </c>
      <c r="AW203" s="13" t="s">
        <v>4</v>
      </c>
      <c r="AX203" s="13" t="s">
        <v>80</v>
      </c>
      <c r="AY203" s="235" t="s">
        <v>134</v>
      </c>
    </row>
    <row r="204" s="2" customFormat="1" ht="24.15" customHeight="1">
      <c r="A204" s="40"/>
      <c r="B204" s="41"/>
      <c r="C204" s="206" t="s">
        <v>302</v>
      </c>
      <c r="D204" s="206" t="s">
        <v>137</v>
      </c>
      <c r="E204" s="207" t="s">
        <v>303</v>
      </c>
      <c r="F204" s="208" t="s">
        <v>304</v>
      </c>
      <c r="G204" s="209" t="s">
        <v>140</v>
      </c>
      <c r="H204" s="210">
        <v>517</v>
      </c>
      <c r="I204" s="211"/>
      <c r="J204" s="212">
        <f>ROUND(I204*H204,2)</f>
        <v>0</v>
      </c>
      <c r="K204" s="208" t="s">
        <v>141</v>
      </c>
      <c r="L204" s="46"/>
      <c r="M204" s="213" t="s">
        <v>19</v>
      </c>
      <c r="N204" s="214" t="s">
        <v>43</v>
      </c>
      <c r="O204" s="86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7" t="s">
        <v>231</v>
      </c>
      <c r="AT204" s="217" t="s">
        <v>137</v>
      </c>
      <c r="AU204" s="217" t="s">
        <v>82</v>
      </c>
      <c r="AY204" s="19" t="s">
        <v>134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9" t="s">
        <v>80</v>
      </c>
      <c r="BK204" s="218">
        <f>ROUND(I204*H204,2)</f>
        <v>0</v>
      </c>
      <c r="BL204" s="19" t="s">
        <v>231</v>
      </c>
      <c r="BM204" s="217" t="s">
        <v>305</v>
      </c>
    </row>
    <row r="205" s="2" customFormat="1">
      <c r="A205" s="40"/>
      <c r="B205" s="41"/>
      <c r="C205" s="42"/>
      <c r="D205" s="219" t="s">
        <v>144</v>
      </c>
      <c r="E205" s="42"/>
      <c r="F205" s="220" t="s">
        <v>306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144</v>
      </c>
      <c r="AU205" s="19" t="s">
        <v>82</v>
      </c>
    </row>
    <row r="206" s="13" customFormat="1">
      <c r="A206" s="13"/>
      <c r="B206" s="224"/>
      <c r="C206" s="225"/>
      <c r="D206" s="226" t="s">
        <v>150</v>
      </c>
      <c r="E206" s="227" t="s">
        <v>19</v>
      </c>
      <c r="F206" s="228" t="s">
        <v>307</v>
      </c>
      <c r="G206" s="225"/>
      <c r="H206" s="229">
        <v>429</v>
      </c>
      <c r="I206" s="230"/>
      <c r="J206" s="225"/>
      <c r="K206" s="225"/>
      <c r="L206" s="231"/>
      <c r="M206" s="232"/>
      <c r="N206" s="233"/>
      <c r="O206" s="233"/>
      <c r="P206" s="233"/>
      <c r="Q206" s="233"/>
      <c r="R206" s="233"/>
      <c r="S206" s="233"/>
      <c r="T206" s="23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5" t="s">
        <v>150</v>
      </c>
      <c r="AU206" s="235" t="s">
        <v>82</v>
      </c>
      <c r="AV206" s="13" t="s">
        <v>82</v>
      </c>
      <c r="AW206" s="13" t="s">
        <v>33</v>
      </c>
      <c r="AX206" s="13" t="s">
        <v>72</v>
      </c>
      <c r="AY206" s="235" t="s">
        <v>134</v>
      </c>
    </row>
    <row r="207" s="13" customFormat="1">
      <c r="A207" s="13"/>
      <c r="B207" s="224"/>
      <c r="C207" s="225"/>
      <c r="D207" s="226" t="s">
        <v>150</v>
      </c>
      <c r="E207" s="227" t="s">
        <v>19</v>
      </c>
      <c r="F207" s="228" t="s">
        <v>308</v>
      </c>
      <c r="G207" s="225"/>
      <c r="H207" s="229">
        <v>88</v>
      </c>
      <c r="I207" s="230"/>
      <c r="J207" s="225"/>
      <c r="K207" s="225"/>
      <c r="L207" s="231"/>
      <c r="M207" s="232"/>
      <c r="N207" s="233"/>
      <c r="O207" s="233"/>
      <c r="P207" s="233"/>
      <c r="Q207" s="233"/>
      <c r="R207" s="233"/>
      <c r="S207" s="233"/>
      <c r="T207" s="23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5" t="s">
        <v>150</v>
      </c>
      <c r="AU207" s="235" t="s">
        <v>82</v>
      </c>
      <c r="AV207" s="13" t="s">
        <v>82</v>
      </c>
      <c r="AW207" s="13" t="s">
        <v>33</v>
      </c>
      <c r="AX207" s="13" t="s">
        <v>72</v>
      </c>
      <c r="AY207" s="235" t="s">
        <v>134</v>
      </c>
    </row>
    <row r="208" s="14" customFormat="1">
      <c r="A208" s="14"/>
      <c r="B208" s="236"/>
      <c r="C208" s="237"/>
      <c r="D208" s="226" t="s">
        <v>150</v>
      </c>
      <c r="E208" s="238" t="s">
        <v>19</v>
      </c>
      <c r="F208" s="239" t="s">
        <v>153</v>
      </c>
      <c r="G208" s="237"/>
      <c r="H208" s="240">
        <v>517</v>
      </c>
      <c r="I208" s="241"/>
      <c r="J208" s="237"/>
      <c r="K208" s="237"/>
      <c r="L208" s="242"/>
      <c r="M208" s="243"/>
      <c r="N208" s="244"/>
      <c r="O208" s="244"/>
      <c r="P208" s="244"/>
      <c r="Q208" s="244"/>
      <c r="R208" s="244"/>
      <c r="S208" s="244"/>
      <c r="T208" s="24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6" t="s">
        <v>150</v>
      </c>
      <c r="AU208" s="246" t="s">
        <v>82</v>
      </c>
      <c r="AV208" s="14" t="s">
        <v>142</v>
      </c>
      <c r="AW208" s="14" t="s">
        <v>33</v>
      </c>
      <c r="AX208" s="14" t="s">
        <v>80</v>
      </c>
      <c r="AY208" s="246" t="s">
        <v>134</v>
      </c>
    </row>
    <row r="209" s="2" customFormat="1" ht="16.5" customHeight="1">
      <c r="A209" s="40"/>
      <c r="B209" s="41"/>
      <c r="C209" s="247" t="s">
        <v>309</v>
      </c>
      <c r="D209" s="247" t="s">
        <v>155</v>
      </c>
      <c r="E209" s="248" t="s">
        <v>310</v>
      </c>
      <c r="F209" s="249" t="s">
        <v>311</v>
      </c>
      <c r="G209" s="250" t="s">
        <v>140</v>
      </c>
      <c r="H209" s="251">
        <v>527.34000000000003</v>
      </c>
      <c r="I209" s="252"/>
      <c r="J209" s="253">
        <f>ROUND(I209*H209,2)</f>
        <v>0</v>
      </c>
      <c r="K209" s="249" t="s">
        <v>141</v>
      </c>
      <c r="L209" s="254"/>
      <c r="M209" s="255" t="s">
        <v>19</v>
      </c>
      <c r="N209" s="256" t="s">
        <v>43</v>
      </c>
      <c r="O209" s="86"/>
      <c r="P209" s="215">
        <f>O209*H209</f>
        <v>0</v>
      </c>
      <c r="Q209" s="215">
        <v>0.0080000000000000002</v>
      </c>
      <c r="R209" s="215">
        <f>Q209*H209</f>
        <v>4.2187200000000002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299</v>
      </c>
      <c r="AT209" s="217" t="s">
        <v>155</v>
      </c>
      <c r="AU209" s="217" t="s">
        <v>82</v>
      </c>
      <c r="AY209" s="19" t="s">
        <v>134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80</v>
      </c>
      <c r="BK209" s="218">
        <f>ROUND(I209*H209,2)</f>
        <v>0</v>
      </c>
      <c r="BL209" s="19" t="s">
        <v>231</v>
      </c>
      <c r="BM209" s="217" t="s">
        <v>312</v>
      </c>
    </row>
    <row r="210" s="13" customFormat="1">
      <c r="A210" s="13"/>
      <c r="B210" s="224"/>
      <c r="C210" s="225"/>
      <c r="D210" s="226" t="s">
        <v>150</v>
      </c>
      <c r="E210" s="225"/>
      <c r="F210" s="228" t="s">
        <v>313</v>
      </c>
      <c r="G210" s="225"/>
      <c r="H210" s="229">
        <v>527.34000000000003</v>
      </c>
      <c r="I210" s="230"/>
      <c r="J210" s="225"/>
      <c r="K210" s="225"/>
      <c r="L210" s="231"/>
      <c r="M210" s="232"/>
      <c r="N210" s="233"/>
      <c r="O210" s="233"/>
      <c r="P210" s="233"/>
      <c r="Q210" s="233"/>
      <c r="R210" s="233"/>
      <c r="S210" s="233"/>
      <c r="T210" s="23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5" t="s">
        <v>150</v>
      </c>
      <c r="AU210" s="235" t="s">
        <v>82</v>
      </c>
      <c r="AV210" s="13" t="s">
        <v>82</v>
      </c>
      <c r="AW210" s="13" t="s">
        <v>4</v>
      </c>
      <c r="AX210" s="13" t="s">
        <v>80</v>
      </c>
      <c r="AY210" s="235" t="s">
        <v>134</v>
      </c>
    </row>
    <row r="211" s="2" customFormat="1" ht="24.15" customHeight="1">
      <c r="A211" s="40"/>
      <c r="B211" s="41"/>
      <c r="C211" s="206" t="s">
        <v>314</v>
      </c>
      <c r="D211" s="206" t="s">
        <v>137</v>
      </c>
      <c r="E211" s="207" t="s">
        <v>315</v>
      </c>
      <c r="F211" s="208" t="s">
        <v>316</v>
      </c>
      <c r="G211" s="209" t="s">
        <v>256</v>
      </c>
      <c r="H211" s="210">
        <v>4.282</v>
      </c>
      <c r="I211" s="211"/>
      <c r="J211" s="212">
        <f>ROUND(I211*H211,2)</f>
        <v>0</v>
      </c>
      <c r="K211" s="208" t="s">
        <v>141</v>
      </c>
      <c r="L211" s="46"/>
      <c r="M211" s="213" t="s">
        <v>19</v>
      </c>
      <c r="N211" s="214" t="s">
        <v>43</v>
      </c>
      <c r="O211" s="86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231</v>
      </c>
      <c r="AT211" s="217" t="s">
        <v>137</v>
      </c>
      <c r="AU211" s="217" t="s">
        <v>82</v>
      </c>
      <c r="AY211" s="19" t="s">
        <v>134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80</v>
      </c>
      <c r="BK211" s="218">
        <f>ROUND(I211*H211,2)</f>
        <v>0</v>
      </c>
      <c r="BL211" s="19" t="s">
        <v>231</v>
      </c>
      <c r="BM211" s="217" t="s">
        <v>317</v>
      </c>
    </row>
    <row r="212" s="2" customFormat="1">
      <c r="A212" s="40"/>
      <c r="B212" s="41"/>
      <c r="C212" s="42"/>
      <c r="D212" s="219" t="s">
        <v>144</v>
      </c>
      <c r="E212" s="42"/>
      <c r="F212" s="220" t="s">
        <v>318</v>
      </c>
      <c r="G212" s="42"/>
      <c r="H212" s="42"/>
      <c r="I212" s="221"/>
      <c r="J212" s="42"/>
      <c r="K212" s="42"/>
      <c r="L212" s="46"/>
      <c r="M212" s="222"/>
      <c r="N212" s="22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144</v>
      </c>
      <c r="AU212" s="19" t="s">
        <v>82</v>
      </c>
    </row>
    <row r="213" s="12" customFormat="1" ht="22.8" customHeight="1">
      <c r="A213" s="12"/>
      <c r="B213" s="190"/>
      <c r="C213" s="191"/>
      <c r="D213" s="192" t="s">
        <v>71</v>
      </c>
      <c r="E213" s="204" t="s">
        <v>319</v>
      </c>
      <c r="F213" s="204" t="s">
        <v>320</v>
      </c>
      <c r="G213" s="191"/>
      <c r="H213" s="191"/>
      <c r="I213" s="194"/>
      <c r="J213" s="205">
        <f>BK213</f>
        <v>0</v>
      </c>
      <c r="K213" s="191"/>
      <c r="L213" s="196"/>
      <c r="M213" s="197"/>
      <c r="N213" s="198"/>
      <c r="O213" s="198"/>
      <c r="P213" s="199">
        <f>SUM(P214:P217)</f>
        <v>0</v>
      </c>
      <c r="Q213" s="198"/>
      <c r="R213" s="199">
        <f>SUM(R214:R217)</f>
        <v>0.00148</v>
      </c>
      <c r="S213" s="198"/>
      <c r="T213" s="200">
        <f>SUM(T214:T217)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1" t="s">
        <v>82</v>
      </c>
      <c r="AT213" s="202" t="s">
        <v>71</v>
      </c>
      <c r="AU213" s="202" t="s">
        <v>80</v>
      </c>
      <c r="AY213" s="201" t="s">
        <v>134</v>
      </c>
      <c r="BK213" s="203">
        <f>SUM(BK214:BK217)</f>
        <v>0</v>
      </c>
    </row>
    <row r="214" s="2" customFormat="1" ht="16.5" customHeight="1">
      <c r="A214" s="40"/>
      <c r="B214" s="41"/>
      <c r="C214" s="206" t="s">
        <v>321</v>
      </c>
      <c r="D214" s="206" t="s">
        <v>137</v>
      </c>
      <c r="E214" s="207" t="s">
        <v>322</v>
      </c>
      <c r="F214" s="208" t="s">
        <v>323</v>
      </c>
      <c r="G214" s="209" t="s">
        <v>201</v>
      </c>
      <c r="H214" s="210">
        <v>1</v>
      </c>
      <c r="I214" s="211"/>
      <c r="J214" s="212">
        <f>ROUND(I214*H214,2)</f>
        <v>0</v>
      </c>
      <c r="K214" s="208" t="s">
        <v>141</v>
      </c>
      <c r="L214" s="46"/>
      <c r="M214" s="213" t="s">
        <v>19</v>
      </c>
      <c r="N214" s="214" t="s">
        <v>43</v>
      </c>
      <c r="O214" s="86"/>
      <c r="P214" s="215">
        <f>O214*H214</f>
        <v>0</v>
      </c>
      <c r="Q214" s="215">
        <v>0.00148</v>
      </c>
      <c r="R214" s="215">
        <f>Q214*H214</f>
        <v>0.00148</v>
      </c>
      <c r="S214" s="215">
        <v>0</v>
      </c>
      <c r="T214" s="21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231</v>
      </c>
      <c r="AT214" s="217" t="s">
        <v>137</v>
      </c>
      <c r="AU214" s="217" t="s">
        <v>82</v>
      </c>
      <c r="AY214" s="19" t="s">
        <v>134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9" t="s">
        <v>80</v>
      </c>
      <c r="BK214" s="218">
        <f>ROUND(I214*H214,2)</f>
        <v>0</v>
      </c>
      <c r="BL214" s="19" t="s">
        <v>231</v>
      </c>
      <c r="BM214" s="217" t="s">
        <v>324</v>
      </c>
    </row>
    <row r="215" s="2" customFormat="1">
      <c r="A215" s="40"/>
      <c r="B215" s="41"/>
      <c r="C215" s="42"/>
      <c r="D215" s="219" t="s">
        <v>144</v>
      </c>
      <c r="E215" s="42"/>
      <c r="F215" s="220" t="s">
        <v>325</v>
      </c>
      <c r="G215" s="42"/>
      <c r="H215" s="42"/>
      <c r="I215" s="221"/>
      <c r="J215" s="42"/>
      <c r="K215" s="42"/>
      <c r="L215" s="46"/>
      <c r="M215" s="222"/>
      <c r="N215" s="223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144</v>
      </c>
      <c r="AU215" s="19" t="s">
        <v>82</v>
      </c>
    </row>
    <row r="216" s="2" customFormat="1" ht="24.15" customHeight="1">
      <c r="A216" s="40"/>
      <c r="B216" s="41"/>
      <c r="C216" s="206" t="s">
        <v>326</v>
      </c>
      <c r="D216" s="206" t="s">
        <v>137</v>
      </c>
      <c r="E216" s="207" t="s">
        <v>327</v>
      </c>
      <c r="F216" s="208" t="s">
        <v>328</v>
      </c>
      <c r="G216" s="209" t="s">
        <v>256</v>
      </c>
      <c r="H216" s="210">
        <v>0.001</v>
      </c>
      <c r="I216" s="211"/>
      <c r="J216" s="212">
        <f>ROUND(I216*H216,2)</f>
        <v>0</v>
      </c>
      <c r="K216" s="208" t="s">
        <v>141</v>
      </c>
      <c r="L216" s="46"/>
      <c r="M216" s="213" t="s">
        <v>19</v>
      </c>
      <c r="N216" s="214" t="s">
        <v>43</v>
      </c>
      <c r="O216" s="86"/>
      <c r="P216" s="215">
        <f>O216*H216</f>
        <v>0</v>
      </c>
      <c r="Q216" s="215">
        <v>0</v>
      </c>
      <c r="R216" s="215">
        <f>Q216*H216</f>
        <v>0</v>
      </c>
      <c r="S216" s="215">
        <v>0</v>
      </c>
      <c r="T216" s="21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231</v>
      </c>
      <c r="AT216" s="217" t="s">
        <v>137</v>
      </c>
      <c r="AU216" s="217" t="s">
        <v>82</v>
      </c>
      <c r="AY216" s="19" t="s">
        <v>134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80</v>
      </c>
      <c r="BK216" s="218">
        <f>ROUND(I216*H216,2)</f>
        <v>0</v>
      </c>
      <c r="BL216" s="19" t="s">
        <v>231</v>
      </c>
      <c r="BM216" s="217" t="s">
        <v>329</v>
      </c>
    </row>
    <row r="217" s="2" customFormat="1">
      <c r="A217" s="40"/>
      <c r="B217" s="41"/>
      <c r="C217" s="42"/>
      <c r="D217" s="219" t="s">
        <v>144</v>
      </c>
      <c r="E217" s="42"/>
      <c r="F217" s="220" t="s">
        <v>330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144</v>
      </c>
      <c r="AU217" s="19" t="s">
        <v>82</v>
      </c>
    </row>
    <row r="218" s="12" customFormat="1" ht="22.8" customHeight="1">
      <c r="A218" s="12"/>
      <c r="B218" s="190"/>
      <c r="C218" s="191"/>
      <c r="D218" s="192" t="s">
        <v>71</v>
      </c>
      <c r="E218" s="204" t="s">
        <v>331</v>
      </c>
      <c r="F218" s="204" t="s">
        <v>332</v>
      </c>
      <c r="G218" s="191"/>
      <c r="H218" s="191"/>
      <c r="I218" s="194"/>
      <c r="J218" s="205">
        <f>BK218</f>
        <v>0</v>
      </c>
      <c r="K218" s="191"/>
      <c r="L218" s="196"/>
      <c r="M218" s="197"/>
      <c r="N218" s="198"/>
      <c r="O218" s="198"/>
      <c r="P218" s="199">
        <f>SUM(P219:P256)</f>
        <v>0</v>
      </c>
      <c r="Q218" s="198"/>
      <c r="R218" s="199">
        <f>SUM(R219:R256)</f>
        <v>0.20143</v>
      </c>
      <c r="S218" s="198"/>
      <c r="T218" s="200">
        <f>SUM(T219:T256)</f>
        <v>0.16602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1" t="s">
        <v>82</v>
      </c>
      <c r="AT218" s="202" t="s">
        <v>71</v>
      </c>
      <c r="AU218" s="202" t="s">
        <v>80</v>
      </c>
      <c r="AY218" s="201" t="s">
        <v>134</v>
      </c>
      <c r="BK218" s="203">
        <f>SUM(BK219:BK256)</f>
        <v>0</v>
      </c>
    </row>
    <row r="219" s="2" customFormat="1" ht="16.5" customHeight="1">
      <c r="A219" s="40"/>
      <c r="B219" s="41"/>
      <c r="C219" s="206" t="s">
        <v>299</v>
      </c>
      <c r="D219" s="206" t="s">
        <v>137</v>
      </c>
      <c r="E219" s="207" t="s">
        <v>333</v>
      </c>
      <c r="F219" s="208" t="s">
        <v>334</v>
      </c>
      <c r="G219" s="209" t="s">
        <v>335</v>
      </c>
      <c r="H219" s="210">
        <v>3</v>
      </c>
      <c r="I219" s="211"/>
      <c r="J219" s="212">
        <f>ROUND(I219*H219,2)</f>
        <v>0</v>
      </c>
      <c r="K219" s="208" t="s">
        <v>141</v>
      </c>
      <c r="L219" s="46"/>
      <c r="M219" s="213" t="s">
        <v>19</v>
      </c>
      <c r="N219" s="214" t="s">
        <v>43</v>
      </c>
      <c r="O219" s="86"/>
      <c r="P219" s="215">
        <f>O219*H219</f>
        <v>0</v>
      </c>
      <c r="Q219" s="215">
        <v>0</v>
      </c>
      <c r="R219" s="215">
        <f>Q219*H219</f>
        <v>0</v>
      </c>
      <c r="S219" s="215">
        <v>0.034200000000000001</v>
      </c>
      <c r="T219" s="216">
        <f>S219*H219</f>
        <v>0.1026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7" t="s">
        <v>231</v>
      </c>
      <c r="AT219" s="217" t="s">
        <v>137</v>
      </c>
      <c r="AU219" s="217" t="s">
        <v>82</v>
      </c>
      <c r="AY219" s="19" t="s">
        <v>134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9" t="s">
        <v>80</v>
      </c>
      <c r="BK219" s="218">
        <f>ROUND(I219*H219,2)</f>
        <v>0</v>
      </c>
      <c r="BL219" s="19" t="s">
        <v>231</v>
      </c>
      <c r="BM219" s="217" t="s">
        <v>336</v>
      </c>
    </row>
    <row r="220" s="2" customFormat="1">
      <c r="A220" s="40"/>
      <c r="B220" s="41"/>
      <c r="C220" s="42"/>
      <c r="D220" s="219" t="s">
        <v>144</v>
      </c>
      <c r="E220" s="42"/>
      <c r="F220" s="220" t="s">
        <v>337</v>
      </c>
      <c r="G220" s="42"/>
      <c r="H220" s="42"/>
      <c r="I220" s="221"/>
      <c r="J220" s="42"/>
      <c r="K220" s="42"/>
      <c r="L220" s="46"/>
      <c r="M220" s="222"/>
      <c r="N220" s="223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144</v>
      </c>
      <c r="AU220" s="19" t="s">
        <v>82</v>
      </c>
    </row>
    <row r="221" s="15" customFormat="1">
      <c r="A221" s="15"/>
      <c r="B221" s="257"/>
      <c r="C221" s="258"/>
      <c r="D221" s="226" t="s">
        <v>150</v>
      </c>
      <c r="E221" s="259" t="s">
        <v>19</v>
      </c>
      <c r="F221" s="260" t="s">
        <v>338</v>
      </c>
      <c r="G221" s="258"/>
      <c r="H221" s="259" t="s">
        <v>19</v>
      </c>
      <c r="I221" s="261"/>
      <c r="J221" s="258"/>
      <c r="K221" s="258"/>
      <c r="L221" s="262"/>
      <c r="M221" s="263"/>
      <c r="N221" s="264"/>
      <c r="O221" s="264"/>
      <c r="P221" s="264"/>
      <c r="Q221" s="264"/>
      <c r="R221" s="264"/>
      <c r="S221" s="264"/>
      <c r="T221" s="26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6" t="s">
        <v>150</v>
      </c>
      <c r="AU221" s="266" t="s">
        <v>82</v>
      </c>
      <c r="AV221" s="15" t="s">
        <v>80</v>
      </c>
      <c r="AW221" s="15" t="s">
        <v>33</v>
      </c>
      <c r="AX221" s="15" t="s">
        <v>72</v>
      </c>
      <c r="AY221" s="266" t="s">
        <v>134</v>
      </c>
    </row>
    <row r="222" s="13" customFormat="1">
      <c r="A222" s="13"/>
      <c r="B222" s="224"/>
      <c r="C222" s="225"/>
      <c r="D222" s="226" t="s">
        <v>150</v>
      </c>
      <c r="E222" s="227" t="s">
        <v>19</v>
      </c>
      <c r="F222" s="228" t="s">
        <v>154</v>
      </c>
      <c r="G222" s="225"/>
      <c r="H222" s="229">
        <v>3</v>
      </c>
      <c r="I222" s="230"/>
      <c r="J222" s="225"/>
      <c r="K222" s="225"/>
      <c r="L222" s="231"/>
      <c r="M222" s="232"/>
      <c r="N222" s="233"/>
      <c r="O222" s="233"/>
      <c r="P222" s="233"/>
      <c r="Q222" s="233"/>
      <c r="R222" s="233"/>
      <c r="S222" s="233"/>
      <c r="T222" s="23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5" t="s">
        <v>150</v>
      </c>
      <c r="AU222" s="235" t="s">
        <v>82</v>
      </c>
      <c r="AV222" s="13" t="s">
        <v>82</v>
      </c>
      <c r="AW222" s="13" t="s">
        <v>33</v>
      </c>
      <c r="AX222" s="13" t="s">
        <v>80</v>
      </c>
      <c r="AY222" s="235" t="s">
        <v>134</v>
      </c>
    </row>
    <row r="223" s="2" customFormat="1" ht="24.15" customHeight="1">
      <c r="A223" s="40"/>
      <c r="B223" s="41"/>
      <c r="C223" s="206" t="s">
        <v>339</v>
      </c>
      <c r="D223" s="206" t="s">
        <v>137</v>
      </c>
      <c r="E223" s="207" t="s">
        <v>340</v>
      </c>
      <c r="F223" s="208" t="s">
        <v>341</v>
      </c>
      <c r="G223" s="209" t="s">
        <v>335</v>
      </c>
      <c r="H223" s="210">
        <v>3</v>
      </c>
      <c r="I223" s="211"/>
      <c r="J223" s="212">
        <f>ROUND(I223*H223,2)</f>
        <v>0</v>
      </c>
      <c r="K223" s="208" t="s">
        <v>141</v>
      </c>
      <c r="L223" s="46"/>
      <c r="M223" s="213" t="s">
        <v>19</v>
      </c>
      <c r="N223" s="214" t="s">
        <v>43</v>
      </c>
      <c r="O223" s="86"/>
      <c r="P223" s="215">
        <f>O223*H223</f>
        <v>0</v>
      </c>
      <c r="Q223" s="215">
        <v>0.014239999999999999</v>
      </c>
      <c r="R223" s="215">
        <f>Q223*H223</f>
        <v>0.042719999999999994</v>
      </c>
      <c r="S223" s="215">
        <v>0</v>
      </c>
      <c r="T223" s="216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7" t="s">
        <v>231</v>
      </c>
      <c r="AT223" s="217" t="s">
        <v>137</v>
      </c>
      <c r="AU223" s="217" t="s">
        <v>82</v>
      </c>
      <c r="AY223" s="19" t="s">
        <v>134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9" t="s">
        <v>80</v>
      </c>
      <c r="BK223" s="218">
        <f>ROUND(I223*H223,2)</f>
        <v>0</v>
      </c>
      <c r="BL223" s="19" t="s">
        <v>231</v>
      </c>
      <c r="BM223" s="217" t="s">
        <v>342</v>
      </c>
    </row>
    <row r="224" s="2" customFormat="1">
      <c r="A224" s="40"/>
      <c r="B224" s="41"/>
      <c r="C224" s="42"/>
      <c r="D224" s="219" t="s">
        <v>144</v>
      </c>
      <c r="E224" s="42"/>
      <c r="F224" s="220" t="s">
        <v>343</v>
      </c>
      <c r="G224" s="42"/>
      <c r="H224" s="42"/>
      <c r="I224" s="221"/>
      <c r="J224" s="42"/>
      <c r="K224" s="42"/>
      <c r="L224" s="46"/>
      <c r="M224" s="222"/>
      <c r="N224" s="223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144</v>
      </c>
      <c r="AU224" s="19" t="s">
        <v>82</v>
      </c>
    </row>
    <row r="225" s="2" customFormat="1" ht="16.5" customHeight="1">
      <c r="A225" s="40"/>
      <c r="B225" s="41"/>
      <c r="C225" s="206" t="s">
        <v>344</v>
      </c>
      <c r="D225" s="206" t="s">
        <v>137</v>
      </c>
      <c r="E225" s="207" t="s">
        <v>345</v>
      </c>
      <c r="F225" s="208" t="s">
        <v>346</v>
      </c>
      <c r="G225" s="209" t="s">
        <v>335</v>
      </c>
      <c r="H225" s="210">
        <v>2</v>
      </c>
      <c r="I225" s="211"/>
      <c r="J225" s="212">
        <f>ROUND(I225*H225,2)</f>
        <v>0</v>
      </c>
      <c r="K225" s="208" t="s">
        <v>141</v>
      </c>
      <c r="L225" s="46"/>
      <c r="M225" s="213" t="s">
        <v>19</v>
      </c>
      <c r="N225" s="214" t="s">
        <v>43</v>
      </c>
      <c r="O225" s="86"/>
      <c r="P225" s="215">
        <f>O225*H225</f>
        <v>0</v>
      </c>
      <c r="Q225" s="215">
        <v>0</v>
      </c>
      <c r="R225" s="215">
        <f>Q225*H225</f>
        <v>0</v>
      </c>
      <c r="S225" s="215">
        <v>0.019460000000000002</v>
      </c>
      <c r="T225" s="216">
        <f>S225*H225</f>
        <v>0.038920000000000003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7" t="s">
        <v>231</v>
      </c>
      <c r="AT225" s="217" t="s">
        <v>137</v>
      </c>
      <c r="AU225" s="217" t="s">
        <v>82</v>
      </c>
      <c r="AY225" s="19" t="s">
        <v>134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9" t="s">
        <v>80</v>
      </c>
      <c r="BK225" s="218">
        <f>ROUND(I225*H225,2)</f>
        <v>0</v>
      </c>
      <c r="BL225" s="19" t="s">
        <v>231</v>
      </c>
      <c r="BM225" s="217" t="s">
        <v>347</v>
      </c>
    </row>
    <row r="226" s="2" customFormat="1">
      <c r="A226" s="40"/>
      <c r="B226" s="41"/>
      <c r="C226" s="42"/>
      <c r="D226" s="219" t="s">
        <v>144</v>
      </c>
      <c r="E226" s="42"/>
      <c r="F226" s="220" t="s">
        <v>348</v>
      </c>
      <c r="G226" s="42"/>
      <c r="H226" s="42"/>
      <c r="I226" s="221"/>
      <c r="J226" s="42"/>
      <c r="K226" s="42"/>
      <c r="L226" s="46"/>
      <c r="M226" s="222"/>
      <c r="N226" s="223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144</v>
      </c>
      <c r="AU226" s="19" t="s">
        <v>82</v>
      </c>
    </row>
    <row r="227" s="15" customFormat="1">
      <c r="A227" s="15"/>
      <c r="B227" s="257"/>
      <c r="C227" s="258"/>
      <c r="D227" s="226" t="s">
        <v>150</v>
      </c>
      <c r="E227" s="259" t="s">
        <v>19</v>
      </c>
      <c r="F227" s="260" t="s">
        <v>338</v>
      </c>
      <c r="G227" s="258"/>
      <c r="H227" s="259" t="s">
        <v>19</v>
      </c>
      <c r="I227" s="261"/>
      <c r="J227" s="258"/>
      <c r="K227" s="258"/>
      <c r="L227" s="262"/>
      <c r="M227" s="263"/>
      <c r="N227" s="264"/>
      <c r="O227" s="264"/>
      <c r="P227" s="264"/>
      <c r="Q227" s="264"/>
      <c r="R227" s="264"/>
      <c r="S227" s="264"/>
      <c r="T227" s="26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6" t="s">
        <v>150</v>
      </c>
      <c r="AU227" s="266" t="s">
        <v>82</v>
      </c>
      <c r="AV227" s="15" t="s">
        <v>80</v>
      </c>
      <c r="AW227" s="15" t="s">
        <v>33</v>
      </c>
      <c r="AX227" s="15" t="s">
        <v>72</v>
      </c>
      <c r="AY227" s="266" t="s">
        <v>134</v>
      </c>
    </row>
    <row r="228" s="13" customFormat="1">
      <c r="A228" s="13"/>
      <c r="B228" s="224"/>
      <c r="C228" s="225"/>
      <c r="D228" s="226" t="s">
        <v>150</v>
      </c>
      <c r="E228" s="227" t="s">
        <v>19</v>
      </c>
      <c r="F228" s="228" t="s">
        <v>82</v>
      </c>
      <c r="G228" s="225"/>
      <c r="H228" s="229">
        <v>2</v>
      </c>
      <c r="I228" s="230"/>
      <c r="J228" s="225"/>
      <c r="K228" s="225"/>
      <c r="L228" s="231"/>
      <c r="M228" s="232"/>
      <c r="N228" s="233"/>
      <c r="O228" s="233"/>
      <c r="P228" s="233"/>
      <c r="Q228" s="233"/>
      <c r="R228" s="233"/>
      <c r="S228" s="233"/>
      <c r="T228" s="23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5" t="s">
        <v>150</v>
      </c>
      <c r="AU228" s="235" t="s">
        <v>82</v>
      </c>
      <c r="AV228" s="13" t="s">
        <v>82</v>
      </c>
      <c r="AW228" s="13" t="s">
        <v>33</v>
      </c>
      <c r="AX228" s="13" t="s">
        <v>80</v>
      </c>
      <c r="AY228" s="235" t="s">
        <v>134</v>
      </c>
    </row>
    <row r="229" s="2" customFormat="1" ht="24.15" customHeight="1">
      <c r="A229" s="40"/>
      <c r="B229" s="41"/>
      <c r="C229" s="206" t="s">
        <v>349</v>
      </c>
      <c r="D229" s="206" t="s">
        <v>137</v>
      </c>
      <c r="E229" s="207" t="s">
        <v>350</v>
      </c>
      <c r="F229" s="208" t="s">
        <v>351</v>
      </c>
      <c r="G229" s="209" t="s">
        <v>335</v>
      </c>
      <c r="H229" s="210">
        <v>2</v>
      </c>
      <c r="I229" s="211"/>
      <c r="J229" s="212">
        <f>ROUND(I229*H229,2)</f>
        <v>0</v>
      </c>
      <c r="K229" s="208" t="s">
        <v>141</v>
      </c>
      <c r="L229" s="46"/>
      <c r="M229" s="213" t="s">
        <v>19</v>
      </c>
      <c r="N229" s="214" t="s">
        <v>43</v>
      </c>
      <c r="O229" s="86"/>
      <c r="P229" s="215">
        <f>O229*H229</f>
        <v>0</v>
      </c>
      <c r="Q229" s="215">
        <v>0.01823</v>
      </c>
      <c r="R229" s="215">
        <f>Q229*H229</f>
        <v>0.036459999999999999</v>
      </c>
      <c r="S229" s="215">
        <v>0</v>
      </c>
      <c r="T229" s="216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7" t="s">
        <v>231</v>
      </c>
      <c r="AT229" s="217" t="s">
        <v>137</v>
      </c>
      <c r="AU229" s="217" t="s">
        <v>82</v>
      </c>
      <c r="AY229" s="19" t="s">
        <v>134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9" t="s">
        <v>80</v>
      </c>
      <c r="BK229" s="218">
        <f>ROUND(I229*H229,2)</f>
        <v>0</v>
      </c>
      <c r="BL229" s="19" t="s">
        <v>231</v>
      </c>
      <c r="BM229" s="217" t="s">
        <v>352</v>
      </c>
    </row>
    <row r="230" s="2" customFormat="1">
      <c r="A230" s="40"/>
      <c r="B230" s="41"/>
      <c r="C230" s="42"/>
      <c r="D230" s="219" t="s">
        <v>144</v>
      </c>
      <c r="E230" s="42"/>
      <c r="F230" s="220" t="s">
        <v>353</v>
      </c>
      <c r="G230" s="42"/>
      <c r="H230" s="42"/>
      <c r="I230" s="221"/>
      <c r="J230" s="42"/>
      <c r="K230" s="42"/>
      <c r="L230" s="46"/>
      <c r="M230" s="222"/>
      <c r="N230" s="223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144</v>
      </c>
      <c r="AU230" s="19" t="s">
        <v>82</v>
      </c>
    </row>
    <row r="231" s="2" customFormat="1" ht="16.5" customHeight="1">
      <c r="A231" s="40"/>
      <c r="B231" s="41"/>
      <c r="C231" s="206" t="s">
        <v>354</v>
      </c>
      <c r="D231" s="206" t="s">
        <v>137</v>
      </c>
      <c r="E231" s="207" t="s">
        <v>355</v>
      </c>
      <c r="F231" s="208" t="s">
        <v>356</v>
      </c>
      <c r="G231" s="209" t="s">
        <v>335</v>
      </c>
      <c r="H231" s="210">
        <v>1</v>
      </c>
      <c r="I231" s="211"/>
      <c r="J231" s="212">
        <f>ROUND(I231*H231,2)</f>
        <v>0</v>
      </c>
      <c r="K231" s="208" t="s">
        <v>141</v>
      </c>
      <c r="L231" s="46"/>
      <c r="M231" s="213" t="s">
        <v>19</v>
      </c>
      <c r="N231" s="214" t="s">
        <v>43</v>
      </c>
      <c r="O231" s="86"/>
      <c r="P231" s="215">
        <f>O231*H231</f>
        <v>0</v>
      </c>
      <c r="Q231" s="215">
        <v>0</v>
      </c>
      <c r="R231" s="215">
        <f>Q231*H231</f>
        <v>0</v>
      </c>
      <c r="S231" s="215">
        <v>0.024500000000000001</v>
      </c>
      <c r="T231" s="216">
        <f>S231*H231</f>
        <v>0.024500000000000001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231</v>
      </c>
      <c r="AT231" s="217" t="s">
        <v>137</v>
      </c>
      <c r="AU231" s="217" t="s">
        <v>82</v>
      </c>
      <c r="AY231" s="19" t="s">
        <v>134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80</v>
      </c>
      <c r="BK231" s="218">
        <f>ROUND(I231*H231,2)</f>
        <v>0</v>
      </c>
      <c r="BL231" s="19" t="s">
        <v>231</v>
      </c>
      <c r="BM231" s="217" t="s">
        <v>357</v>
      </c>
    </row>
    <row r="232" s="2" customFormat="1">
      <c r="A232" s="40"/>
      <c r="B232" s="41"/>
      <c r="C232" s="42"/>
      <c r="D232" s="219" t="s">
        <v>144</v>
      </c>
      <c r="E232" s="42"/>
      <c r="F232" s="220" t="s">
        <v>358</v>
      </c>
      <c r="G232" s="42"/>
      <c r="H232" s="42"/>
      <c r="I232" s="221"/>
      <c r="J232" s="42"/>
      <c r="K232" s="42"/>
      <c r="L232" s="46"/>
      <c r="M232" s="222"/>
      <c r="N232" s="223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144</v>
      </c>
      <c r="AU232" s="19" t="s">
        <v>82</v>
      </c>
    </row>
    <row r="233" s="15" customFormat="1">
      <c r="A233" s="15"/>
      <c r="B233" s="257"/>
      <c r="C233" s="258"/>
      <c r="D233" s="226" t="s">
        <v>150</v>
      </c>
      <c r="E233" s="259" t="s">
        <v>19</v>
      </c>
      <c r="F233" s="260" t="s">
        <v>338</v>
      </c>
      <c r="G233" s="258"/>
      <c r="H233" s="259" t="s">
        <v>19</v>
      </c>
      <c r="I233" s="261"/>
      <c r="J233" s="258"/>
      <c r="K233" s="258"/>
      <c r="L233" s="262"/>
      <c r="M233" s="263"/>
      <c r="N233" s="264"/>
      <c r="O233" s="264"/>
      <c r="P233" s="264"/>
      <c r="Q233" s="264"/>
      <c r="R233" s="264"/>
      <c r="S233" s="264"/>
      <c r="T233" s="26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6" t="s">
        <v>150</v>
      </c>
      <c r="AU233" s="266" t="s">
        <v>82</v>
      </c>
      <c r="AV233" s="15" t="s">
        <v>80</v>
      </c>
      <c r="AW233" s="15" t="s">
        <v>33</v>
      </c>
      <c r="AX233" s="15" t="s">
        <v>72</v>
      </c>
      <c r="AY233" s="266" t="s">
        <v>134</v>
      </c>
    </row>
    <row r="234" s="13" customFormat="1">
      <c r="A234" s="13"/>
      <c r="B234" s="224"/>
      <c r="C234" s="225"/>
      <c r="D234" s="226" t="s">
        <v>150</v>
      </c>
      <c r="E234" s="227" t="s">
        <v>19</v>
      </c>
      <c r="F234" s="228" t="s">
        <v>80</v>
      </c>
      <c r="G234" s="225"/>
      <c r="H234" s="229">
        <v>1</v>
      </c>
      <c r="I234" s="230"/>
      <c r="J234" s="225"/>
      <c r="K234" s="225"/>
      <c r="L234" s="231"/>
      <c r="M234" s="232"/>
      <c r="N234" s="233"/>
      <c r="O234" s="233"/>
      <c r="P234" s="233"/>
      <c r="Q234" s="233"/>
      <c r="R234" s="233"/>
      <c r="S234" s="233"/>
      <c r="T234" s="23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5" t="s">
        <v>150</v>
      </c>
      <c r="AU234" s="235" t="s">
        <v>82</v>
      </c>
      <c r="AV234" s="13" t="s">
        <v>82</v>
      </c>
      <c r="AW234" s="13" t="s">
        <v>33</v>
      </c>
      <c r="AX234" s="13" t="s">
        <v>80</v>
      </c>
      <c r="AY234" s="235" t="s">
        <v>134</v>
      </c>
    </row>
    <row r="235" s="2" customFormat="1" ht="24.15" customHeight="1">
      <c r="A235" s="40"/>
      <c r="B235" s="41"/>
      <c r="C235" s="206" t="s">
        <v>359</v>
      </c>
      <c r="D235" s="206" t="s">
        <v>137</v>
      </c>
      <c r="E235" s="207" t="s">
        <v>360</v>
      </c>
      <c r="F235" s="208" t="s">
        <v>361</v>
      </c>
      <c r="G235" s="209" t="s">
        <v>335</v>
      </c>
      <c r="H235" s="210">
        <v>2</v>
      </c>
      <c r="I235" s="211"/>
      <c r="J235" s="212">
        <f>ROUND(I235*H235,2)</f>
        <v>0</v>
      </c>
      <c r="K235" s="208" t="s">
        <v>141</v>
      </c>
      <c r="L235" s="46"/>
      <c r="M235" s="213" t="s">
        <v>19</v>
      </c>
      <c r="N235" s="214" t="s">
        <v>43</v>
      </c>
      <c r="O235" s="86"/>
      <c r="P235" s="215">
        <f>O235*H235</f>
        <v>0</v>
      </c>
      <c r="Q235" s="215">
        <v>0.028080000000000001</v>
      </c>
      <c r="R235" s="215">
        <f>Q235*H235</f>
        <v>0.056160000000000002</v>
      </c>
      <c r="S235" s="215">
        <v>0</v>
      </c>
      <c r="T235" s="21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231</v>
      </c>
      <c r="AT235" s="217" t="s">
        <v>137</v>
      </c>
      <c r="AU235" s="217" t="s">
        <v>82</v>
      </c>
      <c r="AY235" s="19" t="s">
        <v>134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9" t="s">
        <v>80</v>
      </c>
      <c r="BK235" s="218">
        <f>ROUND(I235*H235,2)</f>
        <v>0</v>
      </c>
      <c r="BL235" s="19" t="s">
        <v>231</v>
      </c>
      <c r="BM235" s="217" t="s">
        <v>362</v>
      </c>
    </row>
    <row r="236" s="2" customFormat="1">
      <c r="A236" s="40"/>
      <c r="B236" s="41"/>
      <c r="C236" s="42"/>
      <c r="D236" s="219" t="s">
        <v>144</v>
      </c>
      <c r="E236" s="42"/>
      <c r="F236" s="220" t="s">
        <v>363</v>
      </c>
      <c r="G236" s="42"/>
      <c r="H236" s="42"/>
      <c r="I236" s="221"/>
      <c r="J236" s="42"/>
      <c r="K236" s="42"/>
      <c r="L236" s="46"/>
      <c r="M236" s="222"/>
      <c r="N236" s="223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144</v>
      </c>
      <c r="AU236" s="19" t="s">
        <v>82</v>
      </c>
    </row>
    <row r="237" s="2" customFormat="1" ht="16.5" customHeight="1">
      <c r="A237" s="40"/>
      <c r="B237" s="41"/>
      <c r="C237" s="206" t="s">
        <v>364</v>
      </c>
      <c r="D237" s="206" t="s">
        <v>137</v>
      </c>
      <c r="E237" s="207" t="s">
        <v>365</v>
      </c>
      <c r="F237" s="208" t="s">
        <v>366</v>
      </c>
      <c r="G237" s="209" t="s">
        <v>201</v>
      </c>
      <c r="H237" s="210">
        <v>2</v>
      </c>
      <c r="I237" s="211"/>
      <c r="J237" s="212">
        <f>ROUND(I237*H237,2)</f>
        <v>0</v>
      </c>
      <c r="K237" s="208" t="s">
        <v>141</v>
      </c>
      <c r="L237" s="46"/>
      <c r="M237" s="213" t="s">
        <v>19</v>
      </c>
      <c r="N237" s="214" t="s">
        <v>43</v>
      </c>
      <c r="O237" s="86"/>
      <c r="P237" s="215">
        <f>O237*H237</f>
        <v>0</v>
      </c>
      <c r="Q237" s="215">
        <v>0</v>
      </c>
      <c r="R237" s="215">
        <f>Q237*H237</f>
        <v>0</v>
      </c>
      <c r="S237" s="215">
        <v>0</v>
      </c>
      <c r="T237" s="21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231</v>
      </c>
      <c r="AT237" s="217" t="s">
        <v>137</v>
      </c>
      <c r="AU237" s="217" t="s">
        <v>82</v>
      </c>
      <c r="AY237" s="19" t="s">
        <v>134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9" t="s">
        <v>80</v>
      </c>
      <c r="BK237" s="218">
        <f>ROUND(I237*H237,2)</f>
        <v>0</v>
      </c>
      <c r="BL237" s="19" t="s">
        <v>231</v>
      </c>
      <c r="BM237" s="217" t="s">
        <v>367</v>
      </c>
    </row>
    <row r="238" s="2" customFormat="1">
      <c r="A238" s="40"/>
      <c r="B238" s="41"/>
      <c r="C238" s="42"/>
      <c r="D238" s="219" t="s">
        <v>144</v>
      </c>
      <c r="E238" s="42"/>
      <c r="F238" s="220" t="s">
        <v>368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144</v>
      </c>
      <c r="AU238" s="19" t="s">
        <v>82</v>
      </c>
    </row>
    <row r="239" s="2" customFormat="1" ht="16.5" customHeight="1">
      <c r="A239" s="40"/>
      <c r="B239" s="41"/>
      <c r="C239" s="247" t="s">
        <v>369</v>
      </c>
      <c r="D239" s="247" t="s">
        <v>155</v>
      </c>
      <c r="E239" s="248" t="s">
        <v>370</v>
      </c>
      <c r="F239" s="249" t="s">
        <v>371</v>
      </c>
      <c r="G239" s="250" t="s">
        <v>201</v>
      </c>
      <c r="H239" s="251">
        <v>2</v>
      </c>
      <c r="I239" s="252"/>
      <c r="J239" s="253">
        <f>ROUND(I239*H239,2)</f>
        <v>0</v>
      </c>
      <c r="K239" s="249" t="s">
        <v>141</v>
      </c>
      <c r="L239" s="254"/>
      <c r="M239" s="255" t="s">
        <v>19</v>
      </c>
      <c r="N239" s="256" t="s">
        <v>43</v>
      </c>
      <c r="O239" s="86"/>
      <c r="P239" s="215">
        <f>O239*H239</f>
        <v>0</v>
      </c>
      <c r="Q239" s="215">
        <v>0.00050000000000000001</v>
      </c>
      <c r="R239" s="215">
        <f>Q239*H239</f>
        <v>0.001</v>
      </c>
      <c r="S239" s="215">
        <v>0</v>
      </c>
      <c r="T239" s="216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7" t="s">
        <v>299</v>
      </c>
      <c r="AT239" s="217" t="s">
        <v>155</v>
      </c>
      <c r="AU239" s="217" t="s">
        <v>82</v>
      </c>
      <c r="AY239" s="19" t="s">
        <v>134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9" t="s">
        <v>80</v>
      </c>
      <c r="BK239" s="218">
        <f>ROUND(I239*H239,2)</f>
        <v>0</v>
      </c>
      <c r="BL239" s="19" t="s">
        <v>231</v>
      </c>
      <c r="BM239" s="217" t="s">
        <v>372</v>
      </c>
    </row>
    <row r="240" s="2" customFormat="1" ht="16.5" customHeight="1">
      <c r="A240" s="40"/>
      <c r="B240" s="41"/>
      <c r="C240" s="206" t="s">
        <v>373</v>
      </c>
      <c r="D240" s="206" t="s">
        <v>137</v>
      </c>
      <c r="E240" s="207" t="s">
        <v>374</v>
      </c>
      <c r="F240" s="208" t="s">
        <v>375</v>
      </c>
      <c r="G240" s="209" t="s">
        <v>201</v>
      </c>
      <c r="H240" s="210">
        <v>3</v>
      </c>
      <c r="I240" s="211"/>
      <c r="J240" s="212">
        <f>ROUND(I240*H240,2)</f>
        <v>0</v>
      </c>
      <c r="K240" s="208" t="s">
        <v>141</v>
      </c>
      <c r="L240" s="46"/>
      <c r="M240" s="213" t="s">
        <v>19</v>
      </c>
      <c r="N240" s="214" t="s">
        <v>43</v>
      </c>
      <c r="O240" s="86"/>
      <c r="P240" s="215">
        <f>O240*H240</f>
        <v>0</v>
      </c>
      <c r="Q240" s="215">
        <v>0</v>
      </c>
      <c r="R240" s="215">
        <f>Q240*H240</f>
        <v>0</v>
      </c>
      <c r="S240" s="215">
        <v>0</v>
      </c>
      <c r="T240" s="216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7" t="s">
        <v>231</v>
      </c>
      <c r="AT240" s="217" t="s">
        <v>137</v>
      </c>
      <c r="AU240" s="217" t="s">
        <v>82</v>
      </c>
      <c r="AY240" s="19" t="s">
        <v>134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9" t="s">
        <v>80</v>
      </c>
      <c r="BK240" s="218">
        <f>ROUND(I240*H240,2)</f>
        <v>0</v>
      </c>
      <c r="BL240" s="19" t="s">
        <v>231</v>
      </c>
      <c r="BM240" s="217" t="s">
        <v>376</v>
      </c>
    </row>
    <row r="241" s="2" customFormat="1">
      <c r="A241" s="40"/>
      <c r="B241" s="41"/>
      <c r="C241" s="42"/>
      <c r="D241" s="219" t="s">
        <v>144</v>
      </c>
      <c r="E241" s="42"/>
      <c r="F241" s="220" t="s">
        <v>377</v>
      </c>
      <c r="G241" s="42"/>
      <c r="H241" s="42"/>
      <c r="I241" s="221"/>
      <c r="J241" s="42"/>
      <c r="K241" s="42"/>
      <c r="L241" s="46"/>
      <c r="M241" s="222"/>
      <c r="N241" s="223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144</v>
      </c>
      <c r="AU241" s="19" t="s">
        <v>82</v>
      </c>
    </row>
    <row r="242" s="2" customFormat="1" ht="16.5" customHeight="1">
      <c r="A242" s="40"/>
      <c r="B242" s="41"/>
      <c r="C242" s="247" t="s">
        <v>378</v>
      </c>
      <c r="D242" s="247" t="s">
        <v>155</v>
      </c>
      <c r="E242" s="248" t="s">
        <v>379</v>
      </c>
      <c r="F242" s="249" t="s">
        <v>380</v>
      </c>
      <c r="G242" s="250" t="s">
        <v>201</v>
      </c>
      <c r="H242" s="251">
        <v>3</v>
      </c>
      <c r="I242" s="252"/>
      <c r="J242" s="253">
        <f>ROUND(I242*H242,2)</f>
        <v>0</v>
      </c>
      <c r="K242" s="249" t="s">
        <v>141</v>
      </c>
      <c r="L242" s="254"/>
      <c r="M242" s="255" t="s">
        <v>19</v>
      </c>
      <c r="N242" s="256" t="s">
        <v>43</v>
      </c>
      <c r="O242" s="86"/>
      <c r="P242" s="215">
        <f>O242*H242</f>
        <v>0</v>
      </c>
      <c r="Q242" s="215">
        <v>0.00050000000000000001</v>
      </c>
      <c r="R242" s="215">
        <f>Q242*H242</f>
        <v>0.0015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299</v>
      </c>
      <c r="AT242" s="217" t="s">
        <v>155</v>
      </c>
      <c r="AU242" s="217" t="s">
        <v>82</v>
      </c>
      <c r="AY242" s="19" t="s">
        <v>134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80</v>
      </c>
      <c r="BK242" s="218">
        <f>ROUND(I242*H242,2)</f>
        <v>0</v>
      </c>
      <c r="BL242" s="19" t="s">
        <v>231</v>
      </c>
      <c r="BM242" s="217" t="s">
        <v>381</v>
      </c>
    </row>
    <row r="243" s="2" customFormat="1" ht="16.5" customHeight="1">
      <c r="A243" s="40"/>
      <c r="B243" s="41"/>
      <c r="C243" s="206" t="s">
        <v>382</v>
      </c>
      <c r="D243" s="206" t="s">
        <v>137</v>
      </c>
      <c r="E243" s="207" t="s">
        <v>383</v>
      </c>
      <c r="F243" s="208" t="s">
        <v>384</v>
      </c>
      <c r="G243" s="209" t="s">
        <v>201</v>
      </c>
      <c r="H243" s="210">
        <v>2</v>
      </c>
      <c r="I243" s="211"/>
      <c r="J243" s="212">
        <f>ROUND(I243*H243,2)</f>
        <v>0</v>
      </c>
      <c r="K243" s="208" t="s">
        <v>141</v>
      </c>
      <c r="L243" s="46"/>
      <c r="M243" s="213" t="s">
        <v>19</v>
      </c>
      <c r="N243" s="214" t="s">
        <v>43</v>
      </c>
      <c r="O243" s="86"/>
      <c r="P243" s="215">
        <f>O243*H243</f>
        <v>0</v>
      </c>
      <c r="Q243" s="215">
        <v>0</v>
      </c>
      <c r="R243" s="215">
        <f>Q243*H243</f>
        <v>0</v>
      </c>
      <c r="S243" s="215">
        <v>0</v>
      </c>
      <c r="T243" s="216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7" t="s">
        <v>231</v>
      </c>
      <c r="AT243" s="217" t="s">
        <v>137</v>
      </c>
      <c r="AU243" s="217" t="s">
        <v>82</v>
      </c>
      <c r="AY243" s="19" t="s">
        <v>134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9" t="s">
        <v>80</v>
      </c>
      <c r="BK243" s="218">
        <f>ROUND(I243*H243,2)</f>
        <v>0</v>
      </c>
      <c r="BL243" s="19" t="s">
        <v>231</v>
      </c>
      <c r="BM243" s="217" t="s">
        <v>385</v>
      </c>
    </row>
    <row r="244" s="2" customFormat="1">
      <c r="A244" s="40"/>
      <c r="B244" s="41"/>
      <c r="C244" s="42"/>
      <c r="D244" s="219" t="s">
        <v>144</v>
      </c>
      <c r="E244" s="42"/>
      <c r="F244" s="220" t="s">
        <v>386</v>
      </c>
      <c r="G244" s="42"/>
      <c r="H244" s="42"/>
      <c r="I244" s="221"/>
      <c r="J244" s="42"/>
      <c r="K244" s="42"/>
      <c r="L244" s="46"/>
      <c r="M244" s="222"/>
      <c r="N244" s="22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144</v>
      </c>
      <c r="AU244" s="19" t="s">
        <v>82</v>
      </c>
    </row>
    <row r="245" s="2" customFormat="1" ht="16.5" customHeight="1">
      <c r="A245" s="40"/>
      <c r="B245" s="41"/>
      <c r="C245" s="247" t="s">
        <v>387</v>
      </c>
      <c r="D245" s="247" t="s">
        <v>155</v>
      </c>
      <c r="E245" s="248" t="s">
        <v>388</v>
      </c>
      <c r="F245" s="249" t="s">
        <v>389</v>
      </c>
      <c r="G245" s="250" t="s">
        <v>201</v>
      </c>
      <c r="H245" s="251">
        <v>2</v>
      </c>
      <c r="I245" s="252"/>
      <c r="J245" s="253">
        <f>ROUND(I245*H245,2)</f>
        <v>0</v>
      </c>
      <c r="K245" s="249" t="s">
        <v>141</v>
      </c>
      <c r="L245" s="254"/>
      <c r="M245" s="255" t="s">
        <v>19</v>
      </c>
      <c r="N245" s="256" t="s">
        <v>43</v>
      </c>
      <c r="O245" s="86"/>
      <c r="P245" s="215">
        <f>O245*H245</f>
        <v>0</v>
      </c>
      <c r="Q245" s="215">
        <v>0.00050000000000000001</v>
      </c>
      <c r="R245" s="215">
        <f>Q245*H245</f>
        <v>0.001</v>
      </c>
      <c r="S245" s="215">
        <v>0</v>
      </c>
      <c r="T245" s="216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299</v>
      </c>
      <c r="AT245" s="217" t="s">
        <v>155</v>
      </c>
      <c r="AU245" s="217" t="s">
        <v>82</v>
      </c>
      <c r="AY245" s="19" t="s">
        <v>134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9" t="s">
        <v>80</v>
      </c>
      <c r="BK245" s="218">
        <f>ROUND(I245*H245,2)</f>
        <v>0</v>
      </c>
      <c r="BL245" s="19" t="s">
        <v>231</v>
      </c>
      <c r="BM245" s="217" t="s">
        <v>390</v>
      </c>
    </row>
    <row r="246" s="2" customFormat="1" ht="24.15" customHeight="1">
      <c r="A246" s="40"/>
      <c r="B246" s="41"/>
      <c r="C246" s="206" t="s">
        <v>391</v>
      </c>
      <c r="D246" s="206" t="s">
        <v>137</v>
      </c>
      <c r="E246" s="207" t="s">
        <v>392</v>
      </c>
      <c r="F246" s="208" t="s">
        <v>393</v>
      </c>
      <c r="G246" s="209" t="s">
        <v>335</v>
      </c>
      <c r="H246" s="210">
        <v>1</v>
      </c>
      <c r="I246" s="211"/>
      <c r="J246" s="212">
        <f>ROUND(I246*H246,2)</f>
        <v>0</v>
      </c>
      <c r="K246" s="208" t="s">
        <v>141</v>
      </c>
      <c r="L246" s="46"/>
      <c r="M246" s="213" t="s">
        <v>19</v>
      </c>
      <c r="N246" s="214" t="s">
        <v>43</v>
      </c>
      <c r="O246" s="86"/>
      <c r="P246" s="215">
        <f>O246*H246</f>
        <v>0</v>
      </c>
      <c r="Q246" s="215">
        <v>0.05534</v>
      </c>
      <c r="R246" s="215">
        <f>Q246*H246</f>
        <v>0.05534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231</v>
      </c>
      <c r="AT246" s="217" t="s">
        <v>137</v>
      </c>
      <c r="AU246" s="217" t="s">
        <v>82</v>
      </c>
      <c r="AY246" s="19" t="s">
        <v>134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80</v>
      </c>
      <c r="BK246" s="218">
        <f>ROUND(I246*H246,2)</f>
        <v>0</v>
      </c>
      <c r="BL246" s="19" t="s">
        <v>231</v>
      </c>
      <c r="BM246" s="217" t="s">
        <v>394</v>
      </c>
    </row>
    <row r="247" s="2" customFormat="1">
      <c r="A247" s="40"/>
      <c r="B247" s="41"/>
      <c r="C247" s="42"/>
      <c r="D247" s="219" t="s">
        <v>144</v>
      </c>
      <c r="E247" s="42"/>
      <c r="F247" s="220" t="s">
        <v>395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144</v>
      </c>
      <c r="AU247" s="19" t="s">
        <v>82</v>
      </c>
    </row>
    <row r="248" s="2" customFormat="1" ht="16.5" customHeight="1">
      <c r="A248" s="40"/>
      <c r="B248" s="41"/>
      <c r="C248" s="206" t="s">
        <v>396</v>
      </c>
      <c r="D248" s="206" t="s">
        <v>137</v>
      </c>
      <c r="E248" s="207" t="s">
        <v>397</v>
      </c>
      <c r="F248" s="208" t="s">
        <v>398</v>
      </c>
      <c r="G248" s="209" t="s">
        <v>335</v>
      </c>
      <c r="H248" s="210">
        <v>2</v>
      </c>
      <c r="I248" s="211"/>
      <c r="J248" s="212">
        <f>ROUND(I248*H248,2)</f>
        <v>0</v>
      </c>
      <c r="K248" s="208" t="s">
        <v>19</v>
      </c>
      <c r="L248" s="46"/>
      <c r="M248" s="213" t="s">
        <v>19</v>
      </c>
      <c r="N248" s="214" t="s">
        <v>43</v>
      </c>
      <c r="O248" s="86"/>
      <c r="P248" s="215">
        <f>O248*H248</f>
        <v>0</v>
      </c>
      <c r="Q248" s="215">
        <v>0.0018400000000000001</v>
      </c>
      <c r="R248" s="215">
        <f>Q248*H248</f>
        <v>0.0036800000000000001</v>
      </c>
      <c r="S248" s="215">
        <v>0</v>
      </c>
      <c r="T248" s="216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7" t="s">
        <v>231</v>
      </c>
      <c r="AT248" s="217" t="s">
        <v>137</v>
      </c>
      <c r="AU248" s="217" t="s">
        <v>82</v>
      </c>
      <c r="AY248" s="19" t="s">
        <v>134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9" t="s">
        <v>80</v>
      </c>
      <c r="BK248" s="218">
        <f>ROUND(I248*H248,2)</f>
        <v>0</v>
      </c>
      <c r="BL248" s="19" t="s">
        <v>231</v>
      </c>
      <c r="BM248" s="217" t="s">
        <v>399</v>
      </c>
    </row>
    <row r="249" s="2" customFormat="1" ht="21.75" customHeight="1">
      <c r="A249" s="40"/>
      <c r="B249" s="41"/>
      <c r="C249" s="206" t="s">
        <v>400</v>
      </c>
      <c r="D249" s="206" t="s">
        <v>137</v>
      </c>
      <c r="E249" s="207" t="s">
        <v>401</v>
      </c>
      <c r="F249" s="208" t="s">
        <v>402</v>
      </c>
      <c r="G249" s="209" t="s">
        <v>335</v>
      </c>
      <c r="H249" s="210">
        <v>1</v>
      </c>
      <c r="I249" s="211"/>
      <c r="J249" s="212">
        <f>ROUND(I249*H249,2)</f>
        <v>0</v>
      </c>
      <c r="K249" s="208" t="s">
        <v>19</v>
      </c>
      <c r="L249" s="46"/>
      <c r="M249" s="213" t="s">
        <v>19</v>
      </c>
      <c r="N249" s="214" t="s">
        <v>43</v>
      </c>
      <c r="O249" s="86"/>
      <c r="P249" s="215">
        <f>O249*H249</f>
        <v>0</v>
      </c>
      <c r="Q249" s="215">
        <v>0.0031099999999999999</v>
      </c>
      <c r="R249" s="215">
        <f>Q249*H249</f>
        <v>0.0031099999999999999</v>
      </c>
      <c r="S249" s="215">
        <v>0</v>
      </c>
      <c r="T249" s="216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7" t="s">
        <v>231</v>
      </c>
      <c r="AT249" s="217" t="s">
        <v>137</v>
      </c>
      <c r="AU249" s="217" t="s">
        <v>82</v>
      </c>
      <c r="AY249" s="19" t="s">
        <v>134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9" t="s">
        <v>80</v>
      </c>
      <c r="BK249" s="218">
        <f>ROUND(I249*H249,2)</f>
        <v>0</v>
      </c>
      <c r="BL249" s="19" t="s">
        <v>231</v>
      </c>
      <c r="BM249" s="217" t="s">
        <v>403</v>
      </c>
    </row>
    <row r="250" s="2" customFormat="1" ht="16.5" customHeight="1">
      <c r="A250" s="40"/>
      <c r="B250" s="41"/>
      <c r="C250" s="206" t="s">
        <v>404</v>
      </c>
      <c r="D250" s="206" t="s">
        <v>137</v>
      </c>
      <c r="E250" s="207" t="s">
        <v>405</v>
      </c>
      <c r="F250" s="208" t="s">
        <v>406</v>
      </c>
      <c r="G250" s="209" t="s">
        <v>201</v>
      </c>
      <c r="H250" s="210">
        <v>2</v>
      </c>
      <c r="I250" s="211"/>
      <c r="J250" s="212">
        <f>ROUND(I250*H250,2)</f>
        <v>0</v>
      </c>
      <c r="K250" s="208" t="s">
        <v>141</v>
      </c>
      <c r="L250" s="46"/>
      <c r="M250" s="213" t="s">
        <v>19</v>
      </c>
      <c r="N250" s="214" t="s">
        <v>43</v>
      </c>
      <c r="O250" s="86"/>
      <c r="P250" s="215">
        <f>O250*H250</f>
        <v>0</v>
      </c>
      <c r="Q250" s="215">
        <v>0.00023000000000000001</v>
      </c>
      <c r="R250" s="215">
        <f>Q250*H250</f>
        <v>0.00046000000000000001</v>
      </c>
      <c r="S250" s="215">
        <v>0</v>
      </c>
      <c r="T250" s="21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7" t="s">
        <v>231</v>
      </c>
      <c r="AT250" s="217" t="s">
        <v>137</v>
      </c>
      <c r="AU250" s="217" t="s">
        <v>82</v>
      </c>
      <c r="AY250" s="19" t="s">
        <v>134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9" t="s">
        <v>80</v>
      </c>
      <c r="BK250" s="218">
        <f>ROUND(I250*H250,2)</f>
        <v>0</v>
      </c>
      <c r="BL250" s="19" t="s">
        <v>231</v>
      </c>
      <c r="BM250" s="217" t="s">
        <v>407</v>
      </c>
    </row>
    <row r="251" s="2" customFormat="1">
      <c r="A251" s="40"/>
      <c r="B251" s="41"/>
      <c r="C251" s="42"/>
      <c r="D251" s="219" t="s">
        <v>144</v>
      </c>
      <c r="E251" s="42"/>
      <c r="F251" s="220" t="s">
        <v>408</v>
      </c>
      <c r="G251" s="42"/>
      <c r="H251" s="42"/>
      <c r="I251" s="221"/>
      <c r="J251" s="42"/>
      <c r="K251" s="42"/>
      <c r="L251" s="46"/>
      <c r="M251" s="222"/>
      <c r="N251" s="22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144</v>
      </c>
      <c r="AU251" s="19" t="s">
        <v>82</v>
      </c>
    </row>
    <row r="252" s="2" customFormat="1" ht="16.5" customHeight="1">
      <c r="A252" s="40"/>
      <c r="B252" s="41"/>
      <c r="C252" s="206" t="s">
        <v>409</v>
      </c>
      <c r="D252" s="206" t="s">
        <v>137</v>
      </c>
      <c r="E252" s="207" t="s">
        <v>410</v>
      </c>
      <c r="F252" s="208" t="s">
        <v>411</v>
      </c>
      <c r="G252" s="209" t="s">
        <v>201</v>
      </c>
      <c r="H252" s="210">
        <v>2</v>
      </c>
      <c r="I252" s="211"/>
      <c r="J252" s="212">
        <f>ROUND(I252*H252,2)</f>
        <v>0</v>
      </c>
      <c r="K252" s="208" t="s">
        <v>19</v>
      </c>
      <c r="L252" s="46"/>
      <c r="M252" s="213" t="s">
        <v>19</v>
      </c>
      <c r="N252" s="214" t="s">
        <v>43</v>
      </c>
      <c r="O252" s="86"/>
      <c r="P252" s="215">
        <f>O252*H252</f>
        <v>0</v>
      </c>
      <c r="Q252" s="215">
        <v>0</v>
      </c>
      <c r="R252" s="215">
        <f>Q252*H252</f>
        <v>0</v>
      </c>
      <c r="S252" s="215">
        <v>0</v>
      </c>
      <c r="T252" s="216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7" t="s">
        <v>231</v>
      </c>
      <c r="AT252" s="217" t="s">
        <v>137</v>
      </c>
      <c r="AU252" s="217" t="s">
        <v>82</v>
      </c>
      <c r="AY252" s="19" t="s">
        <v>134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9" t="s">
        <v>80</v>
      </c>
      <c r="BK252" s="218">
        <f>ROUND(I252*H252,2)</f>
        <v>0</v>
      </c>
      <c r="BL252" s="19" t="s">
        <v>231</v>
      </c>
      <c r="BM252" s="217" t="s">
        <v>412</v>
      </c>
    </row>
    <row r="253" s="2" customFormat="1" ht="16.5" customHeight="1">
      <c r="A253" s="40"/>
      <c r="B253" s="41"/>
      <c r="C253" s="206" t="s">
        <v>413</v>
      </c>
      <c r="D253" s="206" t="s">
        <v>137</v>
      </c>
      <c r="E253" s="207" t="s">
        <v>414</v>
      </c>
      <c r="F253" s="208" t="s">
        <v>415</v>
      </c>
      <c r="G253" s="209" t="s">
        <v>201</v>
      </c>
      <c r="H253" s="210">
        <v>2</v>
      </c>
      <c r="I253" s="211"/>
      <c r="J253" s="212">
        <f>ROUND(I253*H253,2)</f>
        <v>0</v>
      </c>
      <c r="K253" s="208" t="s">
        <v>19</v>
      </c>
      <c r="L253" s="46"/>
      <c r="M253" s="213" t="s">
        <v>19</v>
      </c>
      <c r="N253" s="214" t="s">
        <v>43</v>
      </c>
      <c r="O253" s="86"/>
      <c r="P253" s="215">
        <f>O253*H253</f>
        <v>0</v>
      </c>
      <c r="Q253" s="215">
        <v>0</v>
      </c>
      <c r="R253" s="215">
        <f>Q253*H253</f>
        <v>0</v>
      </c>
      <c r="S253" s="215">
        <v>0</v>
      </c>
      <c r="T253" s="216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7" t="s">
        <v>231</v>
      </c>
      <c r="AT253" s="217" t="s">
        <v>137</v>
      </c>
      <c r="AU253" s="217" t="s">
        <v>82</v>
      </c>
      <c r="AY253" s="19" t="s">
        <v>134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9" t="s">
        <v>80</v>
      </c>
      <c r="BK253" s="218">
        <f>ROUND(I253*H253,2)</f>
        <v>0</v>
      </c>
      <c r="BL253" s="19" t="s">
        <v>231</v>
      </c>
      <c r="BM253" s="217" t="s">
        <v>416</v>
      </c>
    </row>
    <row r="254" s="2" customFormat="1" ht="16.5" customHeight="1">
      <c r="A254" s="40"/>
      <c r="B254" s="41"/>
      <c r="C254" s="206" t="s">
        <v>417</v>
      </c>
      <c r="D254" s="206" t="s">
        <v>137</v>
      </c>
      <c r="E254" s="207" t="s">
        <v>418</v>
      </c>
      <c r="F254" s="208" t="s">
        <v>419</v>
      </c>
      <c r="G254" s="209" t="s">
        <v>201</v>
      </c>
      <c r="H254" s="210">
        <v>1</v>
      </c>
      <c r="I254" s="211"/>
      <c r="J254" s="212">
        <f>ROUND(I254*H254,2)</f>
        <v>0</v>
      </c>
      <c r="K254" s="208" t="s">
        <v>19</v>
      </c>
      <c r="L254" s="46"/>
      <c r="M254" s="213" t="s">
        <v>19</v>
      </c>
      <c r="N254" s="214" t="s">
        <v>43</v>
      </c>
      <c r="O254" s="86"/>
      <c r="P254" s="215">
        <f>O254*H254</f>
        <v>0</v>
      </c>
      <c r="Q254" s="215">
        <v>0</v>
      </c>
      <c r="R254" s="215">
        <f>Q254*H254</f>
        <v>0</v>
      </c>
      <c r="S254" s="215">
        <v>0</v>
      </c>
      <c r="T254" s="21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7" t="s">
        <v>231</v>
      </c>
      <c r="AT254" s="217" t="s">
        <v>137</v>
      </c>
      <c r="AU254" s="217" t="s">
        <v>82</v>
      </c>
      <c r="AY254" s="19" t="s">
        <v>134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9" t="s">
        <v>80</v>
      </c>
      <c r="BK254" s="218">
        <f>ROUND(I254*H254,2)</f>
        <v>0</v>
      </c>
      <c r="BL254" s="19" t="s">
        <v>231</v>
      </c>
      <c r="BM254" s="217" t="s">
        <v>420</v>
      </c>
    </row>
    <row r="255" s="2" customFormat="1" ht="24.15" customHeight="1">
      <c r="A255" s="40"/>
      <c r="B255" s="41"/>
      <c r="C255" s="206" t="s">
        <v>421</v>
      </c>
      <c r="D255" s="206" t="s">
        <v>137</v>
      </c>
      <c r="E255" s="207" t="s">
        <v>422</v>
      </c>
      <c r="F255" s="208" t="s">
        <v>423</v>
      </c>
      <c r="G255" s="209" t="s">
        <v>256</v>
      </c>
      <c r="H255" s="210">
        <v>0.20100000000000001</v>
      </c>
      <c r="I255" s="211"/>
      <c r="J255" s="212">
        <f>ROUND(I255*H255,2)</f>
        <v>0</v>
      </c>
      <c r="K255" s="208" t="s">
        <v>141</v>
      </c>
      <c r="L255" s="46"/>
      <c r="M255" s="213" t="s">
        <v>19</v>
      </c>
      <c r="N255" s="214" t="s">
        <v>43</v>
      </c>
      <c r="O255" s="86"/>
      <c r="P255" s="215">
        <f>O255*H255</f>
        <v>0</v>
      </c>
      <c r="Q255" s="215">
        <v>0</v>
      </c>
      <c r="R255" s="215">
        <f>Q255*H255</f>
        <v>0</v>
      </c>
      <c r="S255" s="215">
        <v>0</v>
      </c>
      <c r="T255" s="216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7" t="s">
        <v>231</v>
      </c>
      <c r="AT255" s="217" t="s">
        <v>137</v>
      </c>
      <c r="AU255" s="217" t="s">
        <v>82</v>
      </c>
      <c r="AY255" s="19" t="s">
        <v>134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9" t="s">
        <v>80</v>
      </c>
      <c r="BK255" s="218">
        <f>ROUND(I255*H255,2)</f>
        <v>0</v>
      </c>
      <c r="BL255" s="19" t="s">
        <v>231</v>
      </c>
      <c r="BM255" s="217" t="s">
        <v>424</v>
      </c>
    </row>
    <row r="256" s="2" customFormat="1">
      <c r="A256" s="40"/>
      <c r="B256" s="41"/>
      <c r="C256" s="42"/>
      <c r="D256" s="219" t="s">
        <v>144</v>
      </c>
      <c r="E256" s="42"/>
      <c r="F256" s="220" t="s">
        <v>425</v>
      </c>
      <c r="G256" s="42"/>
      <c r="H256" s="42"/>
      <c r="I256" s="221"/>
      <c r="J256" s="42"/>
      <c r="K256" s="42"/>
      <c r="L256" s="46"/>
      <c r="M256" s="222"/>
      <c r="N256" s="223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144</v>
      </c>
      <c r="AU256" s="19" t="s">
        <v>82</v>
      </c>
    </row>
    <row r="257" s="12" customFormat="1" ht="22.8" customHeight="1">
      <c r="A257" s="12"/>
      <c r="B257" s="190"/>
      <c r="C257" s="191"/>
      <c r="D257" s="192" t="s">
        <v>71</v>
      </c>
      <c r="E257" s="204" t="s">
        <v>426</v>
      </c>
      <c r="F257" s="204" t="s">
        <v>427</v>
      </c>
      <c r="G257" s="191"/>
      <c r="H257" s="191"/>
      <c r="I257" s="194"/>
      <c r="J257" s="205">
        <f>BK257</f>
        <v>0</v>
      </c>
      <c r="K257" s="191"/>
      <c r="L257" s="196"/>
      <c r="M257" s="197"/>
      <c r="N257" s="198"/>
      <c r="O257" s="198"/>
      <c r="P257" s="199">
        <f>SUM(P258:P270)</f>
        <v>0</v>
      </c>
      <c r="Q257" s="198"/>
      <c r="R257" s="199">
        <f>SUM(R258:R270)</f>
        <v>0.025519999999999998</v>
      </c>
      <c r="S257" s="198"/>
      <c r="T257" s="200">
        <f>SUM(T258:T270)</f>
        <v>0.02332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1" t="s">
        <v>82</v>
      </c>
      <c r="AT257" s="202" t="s">
        <v>71</v>
      </c>
      <c r="AU257" s="202" t="s">
        <v>80</v>
      </c>
      <c r="AY257" s="201" t="s">
        <v>134</v>
      </c>
      <c r="BK257" s="203">
        <f>SUM(BK258:BK270)</f>
        <v>0</v>
      </c>
    </row>
    <row r="258" s="2" customFormat="1" ht="16.5" customHeight="1">
      <c r="A258" s="40"/>
      <c r="B258" s="41"/>
      <c r="C258" s="206" t="s">
        <v>428</v>
      </c>
      <c r="D258" s="206" t="s">
        <v>137</v>
      </c>
      <c r="E258" s="207" t="s">
        <v>429</v>
      </c>
      <c r="F258" s="208" t="s">
        <v>430</v>
      </c>
      <c r="G258" s="209" t="s">
        <v>431</v>
      </c>
      <c r="H258" s="210">
        <v>36</v>
      </c>
      <c r="I258" s="211"/>
      <c r="J258" s="212">
        <f>ROUND(I258*H258,2)</f>
        <v>0</v>
      </c>
      <c r="K258" s="208" t="s">
        <v>141</v>
      </c>
      <c r="L258" s="46"/>
      <c r="M258" s="213" t="s">
        <v>19</v>
      </c>
      <c r="N258" s="214" t="s">
        <v>43</v>
      </c>
      <c r="O258" s="86"/>
      <c r="P258" s="215">
        <f>O258*H258</f>
        <v>0</v>
      </c>
      <c r="Q258" s="215">
        <v>0.00048000000000000001</v>
      </c>
      <c r="R258" s="215">
        <f>Q258*H258</f>
        <v>0.01728</v>
      </c>
      <c r="S258" s="215">
        <v>0</v>
      </c>
      <c r="T258" s="216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7" t="s">
        <v>231</v>
      </c>
      <c r="AT258" s="217" t="s">
        <v>137</v>
      </c>
      <c r="AU258" s="217" t="s">
        <v>82</v>
      </c>
      <c r="AY258" s="19" t="s">
        <v>134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9" t="s">
        <v>80</v>
      </c>
      <c r="BK258" s="218">
        <f>ROUND(I258*H258,2)</f>
        <v>0</v>
      </c>
      <c r="BL258" s="19" t="s">
        <v>231</v>
      </c>
      <c r="BM258" s="217" t="s">
        <v>432</v>
      </c>
    </row>
    <row r="259" s="2" customFormat="1">
      <c r="A259" s="40"/>
      <c r="B259" s="41"/>
      <c r="C259" s="42"/>
      <c r="D259" s="219" t="s">
        <v>144</v>
      </c>
      <c r="E259" s="42"/>
      <c r="F259" s="220" t="s">
        <v>433</v>
      </c>
      <c r="G259" s="42"/>
      <c r="H259" s="42"/>
      <c r="I259" s="221"/>
      <c r="J259" s="42"/>
      <c r="K259" s="42"/>
      <c r="L259" s="46"/>
      <c r="M259" s="222"/>
      <c r="N259" s="223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144</v>
      </c>
      <c r="AU259" s="19" t="s">
        <v>82</v>
      </c>
    </row>
    <row r="260" s="2" customFormat="1" ht="16.5" customHeight="1">
      <c r="A260" s="40"/>
      <c r="B260" s="41"/>
      <c r="C260" s="206" t="s">
        <v>434</v>
      </c>
      <c r="D260" s="206" t="s">
        <v>137</v>
      </c>
      <c r="E260" s="207" t="s">
        <v>435</v>
      </c>
      <c r="F260" s="208" t="s">
        <v>436</v>
      </c>
      <c r="G260" s="209" t="s">
        <v>431</v>
      </c>
      <c r="H260" s="210">
        <v>10</v>
      </c>
      <c r="I260" s="211"/>
      <c r="J260" s="212">
        <f>ROUND(I260*H260,2)</f>
        <v>0</v>
      </c>
      <c r="K260" s="208" t="s">
        <v>141</v>
      </c>
      <c r="L260" s="46"/>
      <c r="M260" s="213" t="s">
        <v>19</v>
      </c>
      <c r="N260" s="214" t="s">
        <v>43</v>
      </c>
      <c r="O260" s="86"/>
      <c r="P260" s="215">
        <f>O260*H260</f>
        <v>0</v>
      </c>
      <c r="Q260" s="215">
        <v>0.00060999999999999997</v>
      </c>
      <c r="R260" s="215">
        <f>Q260*H260</f>
        <v>0.0060999999999999995</v>
      </c>
      <c r="S260" s="215">
        <v>0</v>
      </c>
      <c r="T260" s="216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7" t="s">
        <v>231</v>
      </c>
      <c r="AT260" s="217" t="s">
        <v>137</v>
      </c>
      <c r="AU260" s="217" t="s">
        <v>82</v>
      </c>
      <c r="AY260" s="19" t="s">
        <v>134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9" t="s">
        <v>80</v>
      </c>
      <c r="BK260" s="218">
        <f>ROUND(I260*H260,2)</f>
        <v>0</v>
      </c>
      <c r="BL260" s="19" t="s">
        <v>231</v>
      </c>
      <c r="BM260" s="217" t="s">
        <v>437</v>
      </c>
    </row>
    <row r="261" s="2" customFormat="1">
      <c r="A261" s="40"/>
      <c r="B261" s="41"/>
      <c r="C261" s="42"/>
      <c r="D261" s="219" t="s">
        <v>144</v>
      </c>
      <c r="E261" s="42"/>
      <c r="F261" s="220" t="s">
        <v>438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144</v>
      </c>
      <c r="AU261" s="19" t="s">
        <v>82</v>
      </c>
    </row>
    <row r="262" s="2" customFormat="1" ht="16.5" customHeight="1">
      <c r="A262" s="40"/>
      <c r="B262" s="41"/>
      <c r="C262" s="206" t="s">
        <v>439</v>
      </c>
      <c r="D262" s="206" t="s">
        <v>137</v>
      </c>
      <c r="E262" s="207" t="s">
        <v>440</v>
      </c>
      <c r="F262" s="208" t="s">
        <v>441</v>
      </c>
      <c r="G262" s="209" t="s">
        <v>431</v>
      </c>
      <c r="H262" s="210">
        <v>2</v>
      </c>
      <c r="I262" s="211"/>
      <c r="J262" s="212">
        <f>ROUND(I262*H262,2)</f>
        <v>0</v>
      </c>
      <c r="K262" s="208" t="s">
        <v>141</v>
      </c>
      <c r="L262" s="46"/>
      <c r="M262" s="213" t="s">
        <v>19</v>
      </c>
      <c r="N262" s="214" t="s">
        <v>43</v>
      </c>
      <c r="O262" s="86"/>
      <c r="P262" s="215">
        <f>O262*H262</f>
        <v>0</v>
      </c>
      <c r="Q262" s="215">
        <v>0.00073999999999999999</v>
      </c>
      <c r="R262" s="215">
        <f>Q262*H262</f>
        <v>0.00148</v>
      </c>
      <c r="S262" s="215">
        <v>0</v>
      </c>
      <c r="T262" s="216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7" t="s">
        <v>231</v>
      </c>
      <c r="AT262" s="217" t="s">
        <v>137</v>
      </c>
      <c r="AU262" s="217" t="s">
        <v>82</v>
      </c>
      <c r="AY262" s="19" t="s">
        <v>134</v>
      </c>
      <c r="BE262" s="218">
        <f>IF(N262="základní",J262,0)</f>
        <v>0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19" t="s">
        <v>80</v>
      </c>
      <c r="BK262" s="218">
        <f>ROUND(I262*H262,2)</f>
        <v>0</v>
      </c>
      <c r="BL262" s="19" t="s">
        <v>231</v>
      </c>
      <c r="BM262" s="217" t="s">
        <v>442</v>
      </c>
    </row>
    <row r="263" s="2" customFormat="1">
      <c r="A263" s="40"/>
      <c r="B263" s="41"/>
      <c r="C263" s="42"/>
      <c r="D263" s="219" t="s">
        <v>144</v>
      </c>
      <c r="E263" s="42"/>
      <c r="F263" s="220" t="s">
        <v>443</v>
      </c>
      <c r="G263" s="42"/>
      <c r="H263" s="42"/>
      <c r="I263" s="221"/>
      <c r="J263" s="42"/>
      <c r="K263" s="42"/>
      <c r="L263" s="46"/>
      <c r="M263" s="222"/>
      <c r="N263" s="223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144</v>
      </c>
      <c r="AU263" s="19" t="s">
        <v>82</v>
      </c>
    </row>
    <row r="264" s="2" customFormat="1" ht="16.5" customHeight="1">
      <c r="A264" s="40"/>
      <c r="B264" s="41"/>
      <c r="C264" s="206" t="s">
        <v>444</v>
      </c>
      <c r="D264" s="206" t="s">
        <v>137</v>
      </c>
      <c r="E264" s="207" t="s">
        <v>445</v>
      </c>
      <c r="F264" s="208" t="s">
        <v>446</v>
      </c>
      <c r="G264" s="209" t="s">
        <v>431</v>
      </c>
      <c r="H264" s="210">
        <v>48</v>
      </c>
      <c r="I264" s="211"/>
      <c r="J264" s="212">
        <f>ROUND(I264*H264,2)</f>
        <v>0</v>
      </c>
      <c r="K264" s="208" t="s">
        <v>141</v>
      </c>
      <c r="L264" s="46"/>
      <c r="M264" s="213" t="s">
        <v>19</v>
      </c>
      <c r="N264" s="214" t="s">
        <v>43</v>
      </c>
      <c r="O264" s="86"/>
      <c r="P264" s="215">
        <f>O264*H264</f>
        <v>0</v>
      </c>
      <c r="Q264" s="215">
        <v>0</v>
      </c>
      <c r="R264" s="215">
        <f>Q264*H264</f>
        <v>0</v>
      </c>
      <c r="S264" s="215">
        <v>0</v>
      </c>
      <c r="T264" s="21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7" t="s">
        <v>231</v>
      </c>
      <c r="AT264" s="217" t="s">
        <v>137</v>
      </c>
      <c r="AU264" s="217" t="s">
        <v>82</v>
      </c>
      <c r="AY264" s="19" t="s">
        <v>134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9" t="s">
        <v>80</v>
      </c>
      <c r="BK264" s="218">
        <f>ROUND(I264*H264,2)</f>
        <v>0</v>
      </c>
      <c r="BL264" s="19" t="s">
        <v>231</v>
      </c>
      <c r="BM264" s="217" t="s">
        <v>447</v>
      </c>
    </row>
    <row r="265" s="2" customFormat="1">
      <c r="A265" s="40"/>
      <c r="B265" s="41"/>
      <c r="C265" s="42"/>
      <c r="D265" s="219" t="s">
        <v>144</v>
      </c>
      <c r="E265" s="42"/>
      <c r="F265" s="220" t="s">
        <v>448</v>
      </c>
      <c r="G265" s="42"/>
      <c r="H265" s="42"/>
      <c r="I265" s="221"/>
      <c r="J265" s="42"/>
      <c r="K265" s="42"/>
      <c r="L265" s="46"/>
      <c r="M265" s="222"/>
      <c r="N265" s="223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144</v>
      </c>
      <c r="AU265" s="19" t="s">
        <v>82</v>
      </c>
    </row>
    <row r="266" s="2" customFormat="1" ht="16.5" customHeight="1">
      <c r="A266" s="40"/>
      <c r="B266" s="41"/>
      <c r="C266" s="206" t="s">
        <v>449</v>
      </c>
      <c r="D266" s="206" t="s">
        <v>137</v>
      </c>
      <c r="E266" s="207" t="s">
        <v>450</v>
      </c>
      <c r="F266" s="208" t="s">
        <v>451</v>
      </c>
      <c r="G266" s="209" t="s">
        <v>431</v>
      </c>
      <c r="H266" s="210">
        <v>20</v>
      </c>
      <c r="I266" s="211"/>
      <c r="J266" s="212">
        <f>ROUND(I266*H266,2)</f>
        <v>0</v>
      </c>
      <c r="K266" s="208" t="s">
        <v>19</v>
      </c>
      <c r="L266" s="46"/>
      <c r="M266" s="213" t="s">
        <v>19</v>
      </c>
      <c r="N266" s="214" t="s">
        <v>43</v>
      </c>
      <c r="O266" s="86"/>
      <c r="P266" s="215">
        <f>O266*H266</f>
        <v>0</v>
      </c>
      <c r="Q266" s="215">
        <v>0</v>
      </c>
      <c r="R266" s="215">
        <f>Q266*H266</f>
        <v>0</v>
      </c>
      <c r="S266" s="215">
        <v>0</v>
      </c>
      <c r="T266" s="216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7" t="s">
        <v>231</v>
      </c>
      <c r="AT266" s="217" t="s">
        <v>137</v>
      </c>
      <c r="AU266" s="217" t="s">
        <v>82</v>
      </c>
      <c r="AY266" s="19" t="s">
        <v>134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9" t="s">
        <v>80</v>
      </c>
      <c r="BK266" s="218">
        <f>ROUND(I266*H266,2)</f>
        <v>0</v>
      </c>
      <c r="BL266" s="19" t="s">
        <v>231</v>
      </c>
      <c r="BM266" s="217" t="s">
        <v>452</v>
      </c>
    </row>
    <row r="267" s="2" customFormat="1" ht="16.5" customHeight="1">
      <c r="A267" s="40"/>
      <c r="B267" s="41"/>
      <c r="C267" s="206" t="s">
        <v>453</v>
      </c>
      <c r="D267" s="206" t="s">
        <v>137</v>
      </c>
      <c r="E267" s="207" t="s">
        <v>454</v>
      </c>
      <c r="F267" s="208" t="s">
        <v>455</v>
      </c>
      <c r="G267" s="209" t="s">
        <v>431</v>
      </c>
      <c r="H267" s="210">
        <v>22</v>
      </c>
      <c r="I267" s="211"/>
      <c r="J267" s="212">
        <f>ROUND(I267*H267,2)</f>
        <v>0</v>
      </c>
      <c r="K267" s="208" t="s">
        <v>141</v>
      </c>
      <c r="L267" s="46"/>
      <c r="M267" s="213" t="s">
        <v>19</v>
      </c>
      <c r="N267" s="214" t="s">
        <v>43</v>
      </c>
      <c r="O267" s="86"/>
      <c r="P267" s="215">
        <f>O267*H267</f>
        <v>0</v>
      </c>
      <c r="Q267" s="215">
        <v>3.0000000000000001E-05</v>
      </c>
      <c r="R267" s="215">
        <f>Q267*H267</f>
        <v>0.00066</v>
      </c>
      <c r="S267" s="215">
        <v>0.00106</v>
      </c>
      <c r="T267" s="216">
        <f>S267*H267</f>
        <v>0.02332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7" t="s">
        <v>231</v>
      </c>
      <c r="AT267" s="217" t="s">
        <v>137</v>
      </c>
      <c r="AU267" s="217" t="s">
        <v>82</v>
      </c>
      <c r="AY267" s="19" t="s">
        <v>134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9" t="s">
        <v>80</v>
      </c>
      <c r="BK267" s="218">
        <f>ROUND(I267*H267,2)</f>
        <v>0</v>
      </c>
      <c r="BL267" s="19" t="s">
        <v>231</v>
      </c>
      <c r="BM267" s="217" t="s">
        <v>456</v>
      </c>
    </row>
    <row r="268" s="2" customFormat="1">
      <c r="A268" s="40"/>
      <c r="B268" s="41"/>
      <c r="C268" s="42"/>
      <c r="D268" s="219" t="s">
        <v>144</v>
      </c>
      <c r="E268" s="42"/>
      <c r="F268" s="220" t="s">
        <v>457</v>
      </c>
      <c r="G268" s="42"/>
      <c r="H268" s="42"/>
      <c r="I268" s="221"/>
      <c r="J268" s="42"/>
      <c r="K268" s="42"/>
      <c r="L268" s="46"/>
      <c r="M268" s="222"/>
      <c r="N268" s="223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144</v>
      </c>
      <c r="AU268" s="19" t="s">
        <v>82</v>
      </c>
    </row>
    <row r="269" s="2" customFormat="1" ht="24.15" customHeight="1">
      <c r="A269" s="40"/>
      <c r="B269" s="41"/>
      <c r="C269" s="206" t="s">
        <v>458</v>
      </c>
      <c r="D269" s="206" t="s">
        <v>137</v>
      </c>
      <c r="E269" s="207" t="s">
        <v>459</v>
      </c>
      <c r="F269" s="208" t="s">
        <v>460</v>
      </c>
      <c r="G269" s="209" t="s">
        <v>256</v>
      </c>
      <c r="H269" s="210">
        <v>0.025999999999999999</v>
      </c>
      <c r="I269" s="211"/>
      <c r="J269" s="212">
        <f>ROUND(I269*H269,2)</f>
        <v>0</v>
      </c>
      <c r="K269" s="208" t="s">
        <v>141</v>
      </c>
      <c r="L269" s="46"/>
      <c r="M269" s="213" t="s">
        <v>19</v>
      </c>
      <c r="N269" s="214" t="s">
        <v>43</v>
      </c>
      <c r="O269" s="86"/>
      <c r="P269" s="215">
        <f>O269*H269</f>
        <v>0</v>
      </c>
      <c r="Q269" s="215">
        <v>0</v>
      </c>
      <c r="R269" s="215">
        <f>Q269*H269</f>
        <v>0</v>
      </c>
      <c r="S269" s="215">
        <v>0</v>
      </c>
      <c r="T269" s="216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7" t="s">
        <v>231</v>
      </c>
      <c r="AT269" s="217" t="s">
        <v>137</v>
      </c>
      <c r="AU269" s="217" t="s">
        <v>82</v>
      </c>
      <c r="AY269" s="19" t="s">
        <v>134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9" t="s">
        <v>80</v>
      </c>
      <c r="BK269" s="218">
        <f>ROUND(I269*H269,2)</f>
        <v>0</v>
      </c>
      <c r="BL269" s="19" t="s">
        <v>231</v>
      </c>
      <c r="BM269" s="217" t="s">
        <v>461</v>
      </c>
    </row>
    <row r="270" s="2" customFormat="1">
      <c r="A270" s="40"/>
      <c r="B270" s="41"/>
      <c r="C270" s="42"/>
      <c r="D270" s="219" t="s">
        <v>144</v>
      </c>
      <c r="E270" s="42"/>
      <c r="F270" s="220" t="s">
        <v>462</v>
      </c>
      <c r="G270" s="42"/>
      <c r="H270" s="42"/>
      <c r="I270" s="221"/>
      <c r="J270" s="42"/>
      <c r="K270" s="42"/>
      <c r="L270" s="46"/>
      <c r="M270" s="222"/>
      <c r="N270" s="223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144</v>
      </c>
      <c r="AU270" s="19" t="s">
        <v>82</v>
      </c>
    </row>
    <row r="271" s="12" customFormat="1" ht="22.8" customHeight="1">
      <c r="A271" s="12"/>
      <c r="B271" s="190"/>
      <c r="C271" s="191"/>
      <c r="D271" s="192" t="s">
        <v>71</v>
      </c>
      <c r="E271" s="204" t="s">
        <v>463</v>
      </c>
      <c r="F271" s="204" t="s">
        <v>464</v>
      </c>
      <c r="G271" s="191"/>
      <c r="H271" s="191"/>
      <c r="I271" s="194"/>
      <c r="J271" s="205">
        <f>BK271</f>
        <v>0</v>
      </c>
      <c r="K271" s="191"/>
      <c r="L271" s="196"/>
      <c r="M271" s="197"/>
      <c r="N271" s="198"/>
      <c r="O271" s="198"/>
      <c r="P271" s="199">
        <f>SUM(P272:P278)</f>
        <v>0</v>
      </c>
      <c r="Q271" s="198"/>
      <c r="R271" s="199">
        <f>SUM(R272:R278)</f>
        <v>0.01932</v>
      </c>
      <c r="S271" s="198"/>
      <c r="T271" s="200">
        <f>SUM(T272:T278)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01" t="s">
        <v>82</v>
      </c>
      <c r="AT271" s="202" t="s">
        <v>71</v>
      </c>
      <c r="AU271" s="202" t="s">
        <v>80</v>
      </c>
      <c r="AY271" s="201" t="s">
        <v>134</v>
      </c>
      <c r="BK271" s="203">
        <f>SUM(BK272:BK278)</f>
        <v>0</v>
      </c>
    </row>
    <row r="272" s="2" customFormat="1" ht="24.15" customHeight="1">
      <c r="A272" s="40"/>
      <c r="B272" s="41"/>
      <c r="C272" s="206" t="s">
        <v>465</v>
      </c>
      <c r="D272" s="206" t="s">
        <v>137</v>
      </c>
      <c r="E272" s="207" t="s">
        <v>466</v>
      </c>
      <c r="F272" s="208" t="s">
        <v>467</v>
      </c>
      <c r="G272" s="209" t="s">
        <v>201</v>
      </c>
      <c r="H272" s="210">
        <v>1</v>
      </c>
      <c r="I272" s="211"/>
      <c r="J272" s="212">
        <f>ROUND(I272*H272,2)</f>
        <v>0</v>
      </c>
      <c r="K272" s="208" t="s">
        <v>19</v>
      </c>
      <c r="L272" s="46"/>
      <c r="M272" s="213" t="s">
        <v>19</v>
      </c>
      <c r="N272" s="214" t="s">
        <v>43</v>
      </c>
      <c r="O272" s="86"/>
      <c r="P272" s="215">
        <f>O272*H272</f>
        <v>0</v>
      </c>
      <c r="Q272" s="215">
        <v>0.01932</v>
      </c>
      <c r="R272" s="215">
        <f>Q272*H272</f>
        <v>0.01932</v>
      </c>
      <c r="S272" s="215">
        <v>0</v>
      </c>
      <c r="T272" s="216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7" t="s">
        <v>231</v>
      </c>
      <c r="AT272" s="217" t="s">
        <v>137</v>
      </c>
      <c r="AU272" s="217" t="s">
        <v>82</v>
      </c>
      <c r="AY272" s="19" t="s">
        <v>134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9" t="s">
        <v>80</v>
      </c>
      <c r="BK272" s="218">
        <f>ROUND(I272*H272,2)</f>
        <v>0</v>
      </c>
      <c r="BL272" s="19" t="s">
        <v>231</v>
      </c>
      <c r="BM272" s="217" t="s">
        <v>468</v>
      </c>
    </row>
    <row r="273" s="2" customFormat="1" ht="24.15" customHeight="1">
      <c r="A273" s="40"/>
      <c r="B273" s="41"/>
      <c r="C273" s="206" t="s">
        <v>469</v>
      </c>
      <c r="D273" s="206" t="s">
        <v>137</v>
      </c>
      <c r="E273" s="207" t="s">
        <v>470</v>
      </c>
      <c r="F273" s="208" t="s">
        <v>471</v>
      </c>
      <c r="G273" s="209" t="s">
        <v>201</v>
      </c>
      <c r="H273" s="210">
        <v>1</v>
      </c>
      <c r="I273" s="211"/>
      <c r="J273" s="212">
        <f>ROUND(I273*H273,2)</f>
        <v>0</v>
      </c>
      <c r="K273" s="208" t="s">
        <v>19</v>
      </c>
      <c r="L273" s="46"/>
      <c r="M273" s="213" t="s">
        <v>19</v>
      </c>
      <c r="N273" s="214" t="s">
        <v>43</v>
      </c>
      <c r="O273" s="86"/>
      <c r="P273" s="215">
        <f>O273*H273</f>
        <v>0</v>
      </c>
      <c r="Q273" s="215">
        <v>0</v>
      </c>
      <c r="R273" s="215">
        <f>Q273*H273</f>
        <v>0</v>
      </c>
      <c r="S273" s="215">
        <v>0</v>
      </c>
      <c r="T273" s="216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7" t="s">
        <v>231</v>
      </c>
      <c r="AT273" s="217" t="s">
        <v>137</v>
      </c>
      <c r="AU273" s="217" t="s">
        <v>82</v>
      </c>
      <c r="AY273" s="19" t="s">
        <v>134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19" t="s">
        <v>80</v>
      </c>
      <c r="BK273" s="218">
        <f>ROUND(I273*H273,2)</f>
        <v>0</v>
      </c>
      <c r="BL273" s="19" t="s">
        <v>231</v>
      </c>
      <c r="BM273" s="217" t="s">
        <v>472</v>
      </c>
    </row>
    <row r="274" s="2" customFormat="1" ht="24.15" customHeight="1">
      <c r="A274" s="40"/>
      <c r="B274" s="41"/>
      <c r="C274" s="206" t="s">
        <v>473</v>
      </c>
      <c r="D274" s="206" t="s">
        <v>137</v>
      </c>
      <c r="E274" s="207" t="s">
        <v>474</v>
      </c>
      <c r="F274" s="208" t="s">
        <v>475</v>
      </c>
      <c r="G274" s="209" t="s">
        <v>201</v>
      </c>
      <c r="H274" s="210">
        <v>5</v>
      </c>
      <c r="I274" s="211"/>
      <c r="J274" s="212">
        <f>ROUND(I274*H274,2)</f>
        <v>0</v>
      </c>
      <c r="K274" s="208" t="s">
        <v>19</v>
      </c>
      <c r="L274" s="46"/>
      <c r="M274" s="213" t="s">
        <v>19</v>
      </c>
      <c r="N274" s="214" t="s">
        <v>43</v>
      </c>
      <c r="O274" s="86"/>
      <c r="P274" s="215">
        <f>O274*H274</f>
        <v>0</v>
      </c>
      <c r="Q274" s="215">
        <v>0</v>
      </c>
      <c r="R274" s="215">
        <f>Q274*H274</f>
        <v>0</v>
      </c>
      <c r="S274" s="215">
        <v>0</v>
      </c>
      <c r="T274" s="216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7" t="s">
        <v>231</v>
      </c>
      <c r="AT274" s="217" t="s">
        <v>137</v>
      </c>
      <c r="AU274" s="217" t="s">
        <v>82</v>
      </c>
      <c r="AY274" s="19" t="s">
        <v>134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9" t="s">
        <v>80</v>
      </c>
      <c r="BK274" s="218">
        <f>ROUND(I274*H274,2)</f>
        <v>0</v>
      </c>
      <c r="BL274" s="19" t="s">
        <v>231</v>
      </c>
      <c r="BM274" s="217" t="s">
        <v>476</v>
      </c>
    </row>
    <row r="275" s="2" customFormat="1" ht="16.5" customHeight="1">
      <c r="A275" s="40"/>
      <c r="B275" s="41"/>
      <c r="C275" s="206" t="s">
        <v>477</v>
      </c>
      <c r="D275" s="206" t="s">
        <v>137</v>
      </c>
      <c r="E275" s="207" t="s">
        <v>478</v>
      </c>
      <c r="F275" s="208" t="s">
        <v>479</v>
      </c>
      <c r="G275" s="209" t="s">
        <v>201</v>
      </c>
      <c r="H275" s="210">
        <v>6</v>
      </c>
      <c r="I275" s="211"/>
      <c r="J275" s="212">
        <f>ROUND(I275*H275,2)</f>
        <v>0</v>
      </c>
      <c r="K275" s="208" t="s">
        <v>19</v>
      </c>
      <c r="L275" s="46"/>
      <c r="M275" s="213" t="s">
        <v>19</v>
      </c>
      <c r="N275" s="214" t="s">
        <v>43</v>
      </c>
      <c r="O275" s="86"/>
      <c r="P275" s="215">
        <f>O275*H275</f>
        <v>0</v>
      </c>
      <c r="Q275" s="215">
        <v>0</v>
      </c>
      <c r="R275" s="215">
        <f>Q275*H275</f>
        <v>0</v>
      </c>
      <c r="S275" s="215">
        <v>0</v>
      </c>
      <c r="T275" s="216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7" t="s">
        <v>231</v>
      </c>
      <c r="AT275" s="217" t="s">
        <v>137</v>
      </c>
      <c r="AU275" s="217" t="s">
        <v>82</v>
      </c>
      <c r="AY275" s="19" t="s">
        <v>134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9" t="s">
        <v>80</v>
      </c>
      <c r="BK275" s="218">
        <f>ROUND(I275*H275,2)</f>
        <v>0</v>
      </c>
      <c r="BL275" s="19" t="s">
        <v>231</v>
      </c>
      <c r="BM275" s="217" t="s">
        <v>480</v>
      </c>
    </row>
    <row r="276" s="2" customFormat="1" ht="16.5" customHeight="1">
      <c r="A276" s="40"/>
      <c r="B276" s="41"/>
      <c r="C276" s="206" t="s">
        <v>481</v>
      </c>
      <c r="D276" s="206" t="s">
        <v>137</v>
      </c>
      <c r="E276" s="207" t="s">
        <v>482</v>
      </c>
      <c r="F276" s="208" t="s">
        <v>483</v>
      </c>
      <c r="G276" s="209" t="s">
        <v>201</v>
      </c>
      <c r="H276" s="210">
        <v>6</v>
      </c>
      <c r="I276" s="211"/>
      <c r="J276" s="212">
        <f>ROUND(I276*H276,2)</f>
        <v>0</v>
      </c>
      <c r="K276" s="208" t="s">
        <v>19</v>
      </c>
      <c r="L276" s="46"/>
      <c r="M276" s="213" t="s">
        <v>19</v>
      </c>
      <c r="N276" s="214" t="s">
        <v>43</v>
      </c>
      <c r="O276" s="86"/>
      <c r="P276" s="215">
        <f>O276*H276</f>
        <v>0</v>
      </c>
      <c r="Q276" s="215">
        <v>0</v>
      </c>
      <c r="R276" s="215">
        <f>Q276*H276</f>
        <v>0</v>
      </c>
      <c r="S276" s="215">
        <v>0</v>
      </c>
      <c r="T276" s="216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7" t="s">
        <v>231</v>
      </c>
      <c r="AT276" s="217" t="s">
        <v>137</v>
      </c>
      <c r="AU276" s="217" t="s">
        <v>82</v>
      </c>
      <c r="AY276" s="19" t="s">
        <v>134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9" t="s">
        <v>80</v>
      </c>
      <c r="BK276" s="218">
        <f>ROUND(I276*H276,2)</f>
        <v>0</v>
      </c>
      <c r="BL276" s="19" t="s">
        <v>231</v>
      </c>
      <c r="BM276" s="217" t="s">
        <v>484</v>
      </c>
    </row>
    <row r="277" s="2" customFormat="1" ht="24.15" customHeight="1">
      <c r="A277" s="40"/>
      <c r="B277" s="41"/>
      <c r="C277" s="206" t="s">
        <v>485</v>
      </c>
      <c r="D277" s="206" t="s">
        <v>137</v>
      </c>
      <c r="E277" s="207" t="s">
        <v>486</v>
      </c>
      <c r="F277" s="208" t="s">
        <v>487</v>
      </c>
      <c r="G277" s="209" t="s">
        <v>256</v>
      </c>
      <c r="H277" s="210">
        <v>0.10000000000000001</v>
      </c>
      <c r="I277" s="211"/>
      <c r="J277" s="212">
        <f>ROUND(I277*H277,2)</f>
        <v>0</v>
      </c>
      <c r="K277" s="208" t="s">
        <v>141</v>
      </c>
      <c r="L277" s="46"/>
      <c r="M277" s="213" t="s">
        <v>19</v>
      </c>
      <c r="N277" s="214" t="s">
        <v>43</v>
      </c>
      <c r="O277" s="86"/>
      <c r="P277" s="215">
        <f>O277*H277</f>
        <v>0</v>
      </c>
      <c r="Q277" s="215">
        <v>0</v>
      </c>
      <c r="R277" s="215">
        <f>Q277*H277</f>
        <v>0</v>
      </c>
      <c r="S277" s="215">
        <v>0</v>
      </c>
      <c r="T277" s="216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7" t="s">
        <v>231</v>
      </c>
      <c r="AT277" s="217" t="s">
        <v>137</v>
      </c>
      <c r="AU277" s="217" t="s">
        <v>82</v>
      </c>
      <c r="AY277" s="19" t="s">
        <v>134</v>
      </c>
      <c r="BE277" s="218">
        <f>IF(N277="základní",J277,0)</f>
        <v>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9" t="s">
        <v>80</v>
      </c>
      <c r="BK277" s="218">
        <f>ROUND(I277*H277,2)</f>
        <v>0</v>
      </c>
      <c r="BL277" s="19" t="s">
        <v>231</v>
      </c>
      <c r="BM277" s="217" t="s">
        <v>488</v>
      </c>
    </row>
    <row r="278" s="2" customFormat="1">
      <c r="A278" s="40"/>
      <c r="B278" s="41"/>
      <c r="C278" s="42"/>
      <c r="D278" s="219" t="s">
        <v>144</v>
      </c>
      <c r="E278" s="42"/>
      <c r="F278" s="220" t="s">
        <v>489</v>
      </c>
      <c r="G278" s="42"/>
      <c r="H278" s="42"/>
      <c r="I278" s="221"/>
      <c r="J278" s="42"/>
      <c r="K278" s="42"/>
      <c r="L278" s="46"/>
      <c r="M278" s="222"/>
      <c r="N278" s="223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144</v>
      </c>
      <c r="AU278" s="19" t="s">
        <v>82</v>
      </c>
    </row>
    <row r="279" s="12" customFormat="1" ht="22.8" customHeight="1">
      <c r="A279" s="12"/>
      <c r="B279" s="190"/>
      <c r="C279" s="191"/>
      <c r="D279" s="192" t="s">
        <v>71</v>
      </c>
      <c r="E279" s="204" t="s">
        <v>490</v>
      </c>
      <c r="F279" s="204" t="s">
        <v>491</v>
      </c>
      <c r="G279" s="191"/>
      <c r="H279" s="191"/>
      <c r="I279" s="194"/>
      <c r="J279" s="205">
        <f>BK279</f>
        <v>0</v>
      </c>
      <c r="K279" s="191"/>
      <c r="L279" s="196"/>
      <c r="M279" s="197"/>
      <c r="N279" s="198"/>
      <c r="O279" s="198"/>
      <c r="P279" s="199">
        <f>SUM(P280:P295)</f>
        <v>0</v>
      </c>
      <c r="Q279" s="198"/>
      <c r="R279" s="199">
        <f>SUM(R280:R295)</f>
        <v>0.10800000000000001</v>
      </c>
      <c r="S279" s="198"/>
      <c r="T279" s="200">
        <f>SUM(T280:T295)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01" t="s">
        <v>82</v>
      </c>
      <c r="AT279" s="202" t="s">
        <v>71</v>
      </c>
      <c r="AU279" s="202" t="s">
        <v>80</v>
      </c>
      <c r="AY279" s="201" t="s">
        <v>134</v>
      </c>
      <c r="BK279" s="203">
        <f>SUM(BK280:BK295)</f>
        <v>0</v>
      </c>
    </row>
    <row r="280" s="2" customFormat="1" ht="24.15" customHeight="1">
      <c r="A280" s="40"/>
      <c r="B280" s="41"/>
      <c r="C280" s="206" t="s">
        <v>492</v>
      </c>
      <c r="D280" s="206" t="s">
        <v>137</v>
      </c>
      <c r="E280" s="207" t="s">
        <v>493</v>
      </c>
      <c r="F280" s="208" t="s">
        <v>494</v>
      </c>
      <c r="G280" s="209" t="s">
        <v>201</v>
      </c>
      <c r="H280" s="210">
        <v>1</v>
      </c>
      <c r="I280" s="211"/>
      <c r="J280" s="212">
        <f>ROUND(I280*H280,2)</f>
        <v>0</v>
      </c>
      <c r="K280" s="208" t="s">
        <v>19</v>
      </c>
      <c r="L280" s="46"/>
      <c r="M280" s="213" t="s">
        <v>19</v>
      </c>
      <c r="N280" s="214" t="s">
        <v>43</v>
      </c>
      <c r="O280" s="86"/>
      <c r="P280" s="215">
        <f>O280*H280</f>
        <v>0</v>
      </c>
      <c r="Q280" s="215">
        <v>0</v>
      </c>
      <c r="R280" s="215">
        <f>Q280*H280</f>
        <v>0</v>
      </c>
      <c r="S280" s="215">
        <v>0</v>
      </c>
      <c r="T280" s="216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7" t="s">
        <v>231</v>
      </c>
      <c r="AT280" s="217" t="s">
        <v>137</v>
      </c>
      <c r="AU280" s="217" t="s">
        <v>82</v>
      </c>
      <c r="AY280" s="19" t="s">
        <v>134</v>
      </c>
      <c r="BE280" s="218">
        <f>IF(N280="základní",J280,0)</f>
        <v>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19" t="s">
        <v>80</v>
      </c>
      <c r="BK280" s="218">
        <f>ROUND(I280*H280,2)</f>
        <v>0</v>
      </c>
      <c r="BL280" s="19" t="s">
        <v>231</v>
      </c>
      <c r="BM280" s="217" t="s">
        <v>495</v>
      </c>
    </row>
    <row r="281" s="2" customFormat="1" ht="21.75" customHeight="1">
      <c r="A281" s="40"/>
      <c r="B281" s="41"/>
      <c r="C281" s="206" t="s">
        <v>496</v>
      </c>
      <c r="D281" s="206" t="s">
        <v>137</v>
      </c>
      <c r="E281" s="207" t="s">
        <v>497</v>
      </c>
      <c r="F281" s="208" t="s">
        <v>498</v>
      </c>
      <c r="G281" s="209" t="s">
        <v>201</v>
      </c>
      <c r="H281" s="210">
        <v>2</v>
      </c>
      <c r="I281" s="211"/>
      <c r="J281" s="212">
        <f>ROUND(I281*H281,2)</f>
        <v>0</v>
      </c>
      <c r="K281" s="208" t="s">
        <v>141</v>
      </c>
      <c r="L281" s="46"/>
      <c r="M281" s="213" t="s">
        <v>19</v>
      </c>
      <c r="N281" s="214" t="s">
        <v>43</v>
      </c>
      <c r="O281" s="86"/>
      <c r="P281" s="215">
        <f>O281*H281</f>
        <v>0</v>
      </c>
      <c r="Q281" s="215">
        <v>0</v>
      </c>
      <c r="R281" s="215">
        <f>Q281*H281</f>
        <v>0</v>
      </c>
      <c r="S281" s="215">
        <v>0</v>
      </c>
      <c r="T281" s="216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7" t="s">
        <v>231</v>
      </c>
      <c r="AT281" s="217" t="s">
        <v>137</v>
      </c>
      <c r="AU281" s="217" t="s">
        <v>82</v>
      </c>
      <c r="AY281" s="19" t="s">
        <v>134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9" t="s">
        <v>80</v>
      </c>
      <c r="BK281" s="218">
        <f>ROUND(I281*H281,2)</f>
        <v>0</v>
      </c>
      <c r="BL281" s="19" t="s">
        <v>231</v>
      </c>
      <c r="BM281" s="217" t="s">
        <v>499</v>
      </c>
    </row>
    <row r="282" s="2" customFormat="1">
      <c r="A282" s="40"/>
      <c r="B282" s="41"/>
      <c r="C282" s="42"/>
      <c r="D282" s="219" t="s">
        <v>144</v>
      </c>
      <c r="E282" s="42"/>
      <c r="F282" s="220" t="s">
        <v>500</v>
      </c>
      <c r="G282" s="42"/>
      <c r="H282" s="42"/>
      <c r="I282" s="221"/>
      <c r="J282" s="42"/>
      <c r="K282" s="42"/>
      <c r="L282" s="46"/>
      <c r="M282" s="222"/>
      <c r="N282" s="223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144</v>
      </c>
      <c r="AU282" s="19" t="s">
        <v>82</v>
      </c>
    </row>
    <row r="283" s="2" customFormat="1" ht="16.5" customHeight="1">
      <c r="A283" s="40"/>
      <c r="B283" s="41"/>
      <c r="C283" s="247" t="s">
        <v>501</v>
      </c>
      <c r="D283" s="247" t="s">
        <v>155</v>
      </c>
      <c r="E283" s="248" t="s">
        <v>502</v>
      </c>
      <c r="F283" s="249" t="s">
        <v>503</v>
      </c>
      <c r="G283" s="250" t="s">
        <v>201</v>
      </c>
      <c r="H283" s="251">
        <v>2</v>
      </c>
      <c r="I283" s="252"/>
      <c r="J283" s="253">
        <f>ROUND(I283*H283,2)</f>
        <v>0</v>
      </c>
      <c r="K283" s="249" t="s">
        <v>141</v>
      </c>
      <c r="L283" s="254"/>
      <c r="M283" s="255" t="s">
        <v>19</v>
      </c>
      <c r="N283" s="256" t="s">
        <v>43</v>
      </c>
      <c r="O283" s="86"/>
      <c r="P283" s="215">
        <f>O283*H283</f>
        <v>0</v>
      </c>
      <c r="Q283" s="215">
        <v>0.029000000000000001</v>
      </c>
      <c r="R283" s="215">
        <f>Q283*H283</f>
        <v>0.058000000000000003</v>
      </c>
      <c r="S283" s="215">
        <v>0</v>
      </c>
      <c r="T283" s="216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7" t="s">
        <v>299</v>
      </c>
      <c r="AT283" s="217" t="s">
        <v>155</v>
      </c>
      <c r="AU283" s="217" t="s">
        <v>82</v>
      </c>
      <c r="AY283" s="19" t="s">
        <v>134</v>
      </c>
      <c r="BE283" s="218">
        <f>IF(N283="základní",J283,0)</f>
        <v>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9" t="s">
        <v>80</v>
      </c>
      <c r="BK283" s="218">
        <f>ROUND(I283*H283,2)</f>
        <v>0</v>
      </c>
      <c r="BL283" s="19" t="s">
        <v>231</v>
      </c>
      <c r="BM283" s="217" t="s">
        <v>504</v>
      </c>
    </row>
    <row r="284" s="2" customFormat="1" ht="16.5" customHeight="1">
      <c r="A284" s="40"/>
      <c r="B284" s="41"/>
      <c r="C284" s="206" t="s">
        <v>505</v>
      </c>
      <c r="D284" s="206" t="s">
        <v>137</v>
      </c>
      <c r="E284" s="207" t="s">
        <v>506</v>
      </c>
      <c r="F284" s="208" t="s">
        <v>507</v>
      </c>
      <c r="G284" s="209" t="s">
        <v>201</v>
      </c>
      <c r="H284" s="210">
        <v>1</v>
      </c>
      <c r="I284" s="211"/>
      <c r="J284" s="212">
        <f>ROUND(I284*H284,2)</f>
        <v>0</v>
      </c>
      <c r="K284" s="208" t="s">
        <v>141</v>
      </c>
      <c r="L284" s="46"/>
      <c r="M284" s="213" t="s">
        <v>19</v>
      </c>
      <c r="N284" s="214" t="s">
        <v>43</v>
      </c>
      <c r="O284" s="86"/>
      <c r="P284" s="215">
        <f>O284*H284</f>
        <v>0</v>
      </c>
      <c r="Q284" s="215">
        <v>0</v>
      </c>
      <c r="R284" s="215">
        <f>Q284*H284</f>
        <v>0</v>
      </c>
      <c r="S284" s="215">
        <v>0</v>
      </c>
      <c r="T284" s="216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7" t="s">
        <v>231</v>
      </c>
      <c r="AT284" s="217" t="s">
        <v>137</v>
      </c>
      <c r="AU284" s="217" t="s">
        <v>82</v>
      </c>
      <c r="AY284" s="19" t="s">
        <v>134</v>
      </c>
      <c r="BE284" s="218">
        <f>IF(N284="základní",J284,0)</f>
        <v>0</v>
      </c>
      <c r="BF284" s="218">
        <f>IF(N284="snížená",J284,0)</f>
        <v>0</v>
      </c>
      <c r="BG284" s="218">
        <f>IF(N284="zákl. přenesená",J284,0)</f>
        <v>0</v>
      </c>
      <c r="BH284" s="218">
        <f>IF(N284="sníž. přenesená",J284,0)</f>
        <v>0</v>
      </c>
      <c r="BI284" s="218">
        <f>IF(N284="nulová",J284,0)</f>
        <v>0</v>
      </c>
      <c r="BJ284" s="19" t="s">
        <v>80</v>
      </c>
      <c r="BK284" s="218">
        <f>ROUND(I284*H284,2)</f>
        <v>0</v>
      </c>
      <c r="BL284" s="19" t="s">
        <v>231</v>
      </c>
      <c r="BM284" s="217" t="s">
        <v>508</v>
      </c>
    </row>
    <row r="285" s="2" customFormat="1">
      <c r="A285" s="40"/>
      <c r="B285" s="41"/>
      <c r="C285" s="42"/>
      <c r="D285" s="219" t="s">
        <v>144</v>
      </c>
      <c r="E285" s="42"/>
      <c r="F285" s="220" t="s">
        <v>509</v>
      </c>
      <c r="G285" s="42"/>
      <c r="H285" s="42"/>
      <c r="I285" s="221"/>
      <c r="J285" s="42"/>
      <c r="K285" s="42"/>
      <c r="L285" s="46"/>
      <c r="M285" s="222"/>
      <c r="N285" s="223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144</v>
      </c>
      <c r="AU285" s="19" t="s">
        <v>82</v>
      </c>
    </row>
    <row r="286" s="2" customFormat="1" ht="16.5" customHeight="1">
      <c r="A286" s="40"/>
      <c r="B286" s="41"/>
      <c r="C286" s="247" t="s">
        <v>510</v>
      </c>
      <c r="D286" s="247" t="s">
        <v>155</v>
      </c>
      <c r="E286" s="248" t="s">
        <v>511</v>
      </c>
      <c r="F286" s="249" t="s">
        <v>512</v>
      </c>
      <c r="G286" s="250" t="s">
        <v>201</v>
      </c>
      <c r="H286" s="251">
        <v>1</v>
      </c>
      <c r="I286" s="252"/>
      <c r="J286" s="253">
        <f>ROUND(I286*H286,2)</f>
        <v>0</v>
      </c>
      <c r="K286" s="249" t="s">
        <v>19</v>
      </c>
      <c r="L286" s="254"/>
      <c r="M286" s="255" t="s">
        <v>19</v>
      </c>
      <c r="N286" s="256" t="s">
        <v>43</v>
      </c>
      <c r="O286" s="86"/>
      <c r="P286" s="215">
        <f>O286*H286</f>
        <v>0</v>
      </c>
      <c r="Q286" s="215">
        <v>0.050000000000000003</v>
      </c>
      <c r="R286" s="215">
        <f>Q286*H286</f>
        <v>0.050000000000000003</v>
      </c>
      <c r="S286" s="215">
        <v>0</v>
      </c>
      <c r="T286" s="216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7" t="s">
        <v>299</v>
      </c>
      <c r="AT286" s="217" t="s">
        <v>155</v>
      </c>
      <c r="AU286" s="217" t="s">
        <v>82</v>
      </c>
      <c r="AY286" s="19" t="s">
        <v>134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19" t="s">
        <v>80</v>
      </c>
      <c r="BK286" s="218">
        <f>ROUND(I286*H286,2)</f>
        <v>0</v>
      </c>
      <c r="BL286" s="19" t="s">
        <v>231</v>
      </c>
      <c r="BM286" s="217" t="s">
        <v>513</v>
      </c>
    </row>
    <row r="287" s="2" customFormat="1" ht="16.5" customHeight="1">
      <c r="A287" s="40"/>
      <c r="B287" s="41"/>
      <c r="C287" s="206" t="s">
        <v>514</v>
      </c>
      <c r="D287" s="206" t="s">
        <v>137</v>
      </c>
      <c r="E287" s="207" t="s">
        <v>515</v>
      </c>
      <c r="F287" s="208" t="s">
        <v>516</v>
      </c>
      <c r="G287" s="209" t="s">
        <v>201</v>
      </c>
      <c r="H287" s="210">
        <v>3</v>
      </c>
      <c r="I287" s="211"/>
      <c r="J287" s="212">
        <f>ROUND(I287*H287,2)</f>
        <v>0</v>
      </c>
      <c r="K287" s="208" t="s">
        <v>19</v>
      </c>
      <c r="L287" s="46"/>
      <c r="M287" s="213" t="s">
        <v>19</v>
      </c>
      <c r="N287" s="214" t="s">
        <v>43</v>
      </c>
      <c r="O287" s="86"/>
      <c r="P287" s="215">
        <f>O287*H287</f>
        <v>0</v>
      </c>
      <c r="Q287" s="215">
        <v>0</v>
      </c>
      <c r="R287" s="215">
        <f>Q287*H287</f>
        <v>0</v>
      </c>
      <c r="S287" s="215">
        <v>0</v>
      </c>
      <c r="T287" s="216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7" t="s">
        <v>231</v>
      </c>
      <c r="AT287" s="217" t="s">
        <v>137</v>
      </c>
      <c r="AU287" s="217" t="s">
        <v>82</v>
      </c>
      <c r="AY287" s="19" t="s">
        <v>134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9" t="s">
        <v>80</v>
      </c>
      <c r="BK287" s="218">
        <f>ROUND(I287*H287,2)</f>
        <v>0</v>
      </c>
      <c r="BL287" s="19" t="s">
        <v>231</v>
      </c>
      <c r="BM287" s="217" t="s">
        <v>517</v>
      </c>
    </row>
    <row r="288" s="2" customFormat="1" ht="16.5" customHeight="1">
      <c r="A288" s="40"/>
      <c r="B288" s="41"/>
      <c r="C288" s="206" t="s">
        <v>518</v>
      </c>
      <c r="D288" s="206" t="s">
        <v>137</v>
      </c>
      <c r="E288" s="207" t="s">
        <v>519</v>
      </c>
      <c r="F288" s="208" t="s">
        <v>520</v>
      </c>
      <c r="G288" s="209" t="s">
        <v>201</v>
      </c>
      <c r="H288" s="210">
        <v>2</v>
      </c>
      <c r="I288" s="211"/>
      <c r="J288" s="212">
        <f>ROUND(I288*H288,2)</f>
        <v>0</v>
      </c>
      <c r="K288" s="208" t="s">
        <v>19</v>
      </c>
      <c r="L288" s="46"/>
      <c r="M288" s="213" t="s">
        <v>19</v>
      </c>
      <c r="N288" s="214" t="s">
        <v>43</v>
      </c>
      <c r="O288" s="86"/>
      <c r="P288" s="215">
        <f>O288*H288</f>
        <v>0</v>
      </c>
      <c r="Q288" s="215">
        <v>0</v>
      </c>
      <c r="R288" s="215">
        <f>Q288*H288</f>
        <v>0</v>
      </c>
      <c r="S288" s="215">
        <v>0</v>
      </c>
      <c r="T288" s="216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7" t="s">
        <v>231</v>
      </c>
      <c r="AT288" s="217" t="s">
        <v>137</v>
      </c>
      <c r="AU288" s="217" t="s">
        <v>82</v>
      </c>
      <c r="AY288" s="19" t="s">
        <v>134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19" t="s">
        <v>80</v>
      </c>
      <c r="BK288" s="218">
        <f>ROUND(I288*H288,2)</f>
        <v>0</v>
      </c>
      <c r="BL288" s="19" t="s">
        <v>231</v>
      </c>
      <c r="BM288" s="217" t="s">
        <v>521</v>
      </c>
    </row>
    <row r="289" s="2" customFormat="1" ht="24.15" customHeight="1">
      <c r="A289" s="40"/>
      <c r="B289" s="41"/>
      <c r="C289" s="206" t="s">
        <v>522</v>
      </c>
      <c r="D289" s="206" t="s">
        <v>137</v>
      </c>
      <c r="E289" s="207" t="s">
        <v>523</v>
      </c>
      <c r="F289" s="208" t="s">
        <v>524</v>
      </c>
      <c r="G289" s="209" t="s">
        <v>431</v>
      </c>
      <c r="H289" s="210">
        <v>22</v>
      </c>
      <c r="I289" s="211"/>
      <c r="J289" s="212">
        <f>ROUND(I289*H289,2)</f>
        <v>0</v>
      </c>
      <c r="K289" s="208" t="s">
        <v>19</v>
      </c>
      <c r="L289" s="46"/>
      <c r="M289" s="213" t="s">
        <v>19</v>
      </c>
      <c r="N289" s="214" t="s">
        <v>43</v>
      </c>
      <c r="O289" s="86"/>
      <c r="P289" s="215">
        <f>O289*H289</f>
        <v>0</v>
      </c>
      <c r="Q289" s="215">
        <v>0</v>
      </c>
      <c r="R289" s="215">
        <f>Q289*H289</f>
        <v>0</v>
      </c>
      <c r="S289" s="215">
        <v>0</v>
      </c>
      <c r="T289" s="216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7" t="s">
        <v>231</v>
      </c>
      <c r="AT289" s="217" t="s">
        <v>137</v>
      </c>
      <c r="AU289" s="217" t="s">
        <v>82</v>
      </c>
      <c r="AY289" s="19" t="s">
        <v>134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9" t="s">
        <v>80</v>
      </c>
      <c r="BK289" s="218">
        <f>ROUND(I289*H289,2)</f>
        <v>0</v>
      </c>
      <c r="BL289" s="19" t="s">
        <v>231</v>
      </c>
      <c r="BM289" s="217" t="s">
        <v>525</v>
      </c>
    </row>
    <row r="290" s="2" customFormat="1" ht="16.5" customHeight="1">
      <c r="A290" s="40"/>
      <c r="B290" s="41"/>
      <c r="C290" s="206" t="s">
        <v>526</v>
      </c>
      <c r="D290" s="206" t="s">
        <v>137</v>
      </c>
      <c r="E290" s="207" t="s">
        <v>527</v>
      </c>
      <c r="F290" s="208" t="s">
        <v>528</v>
      </c>
      <c r="G290" s="209" t="s">
        <v>201</v>
      </c>
      <c r="H290" s="210">
        <v>1</v>
      </c>
      <c r="I290" s="211"/>
      <c r="J290" s="212">
        <f>ROUND(I290*H290,2)</f>
        <v>0</v>
      </c>
      <c r="K290" s="208" t="s">
        <v>19</v>
      </c>
      <c r="L290" s="46"/>
      <c r="M290" s="213" t="s">
        <v>19</v>
      </c>
      <c r="N290" s="214" t="s">
        <v>43</v>
      </c>
      <c r="O290" s="86"/>
      <c r="P290" s="215">
        <f>O290*H290</f>
        <v>0</v>
      </c>
      <c r="Q290" s="215">
        <v>0</v>
      </c>
      <c r="R290" s="215">
        <f>Q290*H290</f>
        <v>0</v>
      </c>
      <c r="S290" s="215">
        <v>0</v>
      </c>
      <c r="T290" s="216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7" t="s">
        <v>231</v>
      </c>
      <c r="AT290" s="217" t="s">
        <v>137</v>
      </c>
      <c r="AU290" s="217" t="s">
        <v>82</v>
      </c>
      <c r="AY290" s="19" t="s">
        <v>134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9" t="s">
        <v>80</v>
      </c>
      <c r="BK290" s="218">
        <f>ROUND(I290*H290,2)</f>
        <v>0</v>
      </c>
      <c r="BL290" s="19" t="s">
        <v>231</v>
      </c>
      <c r="BM290" s="217" t="s">
        <v>529</v>
      </c>
    </row>
    <row r="291" s="2" customFormat="1" ht="16.5" customHeight="1">
      <c r="A291" s="40"/>
      <c r="B291" s="41"/>
      <c r="C291" s="206" t="s">
        <v>530</v>
      </c>
      <c r="D291" s="206" t="s">
        <v>137</v>
      </c>
      <c r="E291" s="207" t="s">
        <v>531</v>
      </c>
      <c r="F291" s="208" t="s">
        <v>532</v>
      </c>
      <c r="G291" s="209" t="s">
        <v>201</v>
      </c>
      <c r="H291" s="210">
        <v>1</v>
      </c>
      <c r="I291" s="211"/>
      <c r="J291" s="212">
        <f>ROUND(I291*H291,2)</f>
        <v>0</v>
      </c>
      <c r="K291" s="208" t="s">
        <v>19</v>
      </c>
      <c r="L291" s="46"/>
      <c r="M291" s="213" t="s">
        <v>19</v>
      </c>
      <c r="N291" s="214" t="s">
        <v>43</v>
      </c>
      <c r="O291" s="86"/>
      <c r="P291" s="215">
        <f>O291*H291</f>
        <v>0</v>
      </c>
      <c r="Q291" s="215">
        <v>0</v>
      </c>
      <c r="R291" s="215">
        <f>Q291*H291</f>
        <v>0</v>
      </c>
      <c r="S291" s="215">
        <v>0</v>
      </c>
      <c r="T291" s="216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7" t="s">
        <v>231</v>
      </c>
      <c r="AT291" s="217" t="s">
        <v>137</v>
      </c>
      <c r="AU291" s="217" t="s">
        <v>82</v>
      </c>
      <c r="AY291" s="19" t="s">
        <v>134</v>
      </c>
      <c r="BE291" s="218">
        <f>IF(N291="základní",J291,0)</f>
        <v>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19" t="s">
        <v>80</v>
      </c>
      <c r="BK291" s="218">
        <f>ROUND(I291*H291,2)</f>
        <v>0</v>
      </c>
      <c r="BL291" s="19" t="s">
        <v>231</v>
      </c>
      <c r="BM291" s="217" t="s">
        <v>533</v>
      </c>
    </row>
    <row r="292" s="2" customFormat="1" ht="16.5" customHeight="1">
      <c r="A292" s="40"/>
      <c r="B292" s="41"/>
      <c r="C292" s="206" t="s">
        <v>534</v>
      </c>
      <c r="D292" s="206" t="s">
        <v>137</v>
      </c>
      <c r="E292" s="207" t="s">
        <v>535</v>
      </c>
      <c r="F292" s="208" t="s">
        <v>536</v>
      </c>
      <c r="G292" s="209" t="s">
        <v>431</v>
      </c>
      <c r="H292" s="210">
        <v>10</v>
      </c>
      <c r="I292" s="211"/>
      <c r="J292" s="212">
        <f>ROUND(I292*H292,2)</f>
        <v>0</v>
      </c>
      <c r="K292" s="208" t="s">
        <v>19</v>
      </c>
      <c r="L292" s="46"/>
      <c r="M292" s="213" t="s">
        <v>19</v>
      </c>
      <c r="N292" s="214" t="s">
        <v>43</v>
      </c>
      <c r="O292" s="86"/>
      <c r="P292" s="215">
        <f>O292*H292</f>
        <v>0</v>
      </c>
      <c r="Q292" s="215">
        <v>0</v>
      </c>
      <c r="R292" s="215">
        <f>Q292*H292</f>
        <v>0</v>
      </c>
      <c r="S292" s="215">
        <v>0</v>
      </c>
      <c r="T292" s="216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7" t="s">
        <v>231</v>
      </c>
      <c r="AT292" s="217" t="s">
        <v>137</v>
      </c>
      <c r="AU292" s="217" t="s">
        <v>82</v>
      </c>
      <c r="AY292" s="19" t="s">
        <v>134</v>
      </c>
      <c r="BE292" s="218">
        <f>IF(N292="základní",J292,0)</f>
        <v>0</v>
      </c>
      <c r="BF292" s="218">
        <f>IF(N292="snížená",J292,0)</f>
        <v>0</v>
      </c>
      <c r="BG292" s="218">
        <f>IF(N292="zákl. přenesená",J292,0)</f>
        <v>0</v>
      </c>
      <c r="BH292" s="218">
        <f>IF(N292="sníž. přenesená",J292,0)</f>
        <v>0</v>
      </c>
      <c r="BI292" s="218">
        <f>IF(N292="nulová",J292,0)</f>
        <v>0</v>
      </c>
      <c r="BJ292" s="19" t="s">
        <v>80</v>
      </c>
      <c r="BK292" s="218">
        <f>ROUND(I292*H292,2)</f>
        <v>0</v>
      </c>
      <c r="BL292" s="19" t="s">
        <v>231</v>
      </c>
      <c r="BM292" s="217" t="s">
        <v>537</v>
      </c>
    </row>
    <row r="293" s="2" customFormat="1" ht="16.5" customHeight="1">
      <c r="A293" s="40"/>
      <c r="B293" s="41"/>
      <c r="C293" s="206" t="s">
        <v>538</v>
      </c>
      <c r="D293" s="206" t="s">
        <v>137</v>
      </c>
      <c r="E293" s="207" t="s">
        <v>539</v>
      </c>
      <c r="F293" s="208" t="s">
        <v>540</v>
      </c>
      <c r="G293" s="209" t="s">
        <v>201</v>
      </c>
      <c r="H293" s="210">
        <v>1</v>
      </c>
      <c r="I293" s="211"/>
      <c r="J293" s="212">
        <f>ROUND(I293*H293,2)</f>
        <v>0</v>
      </c>
      <c r="K293" s="208" t="s">
        <v>19</v>
      </c>
      <c r="L293" s="46"/>
      <c r="M293" s="213" t="s">
        <v>19</v>
      </c>
      <c r="N293" s="214" t="s">
        <v>43</v>
      </c>
      <c r="O293" s="86"/>
      <c r="P293" s="215">
        <f>O293*H293</f>
        <v>0</v>
      </c>
      <c r="Q293" s="215">
        <v>0</v>
      </c>
      <c r="R293" s="215">
        <f>Q293*H293</f>
        <v>0</v>
      </c>
      <c r="S293" s="215">
        <v>0</v>
      </c>
      <c r="T293" s="216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7" t="s">
        <v>231</v>
      </c>
      <c r="AT293" s="217" t="s">
        <v>137</v>
      </c>
      <c r="AU293" s="217" t="s">
        <v>82</v>
      </c>
      <c r="AY293" s="19" t="s">
        <v>134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9" t="s">
        <v>80</v>
      </c>
      <c r="BK293" s="218">
        <f>ROUND(I293*H293,2)</f>
        <v>0</v>
      </c>
      <c r="BL293" s="19" t="s">
        <v>231</v>
      </c>
      <c r="BM293" s="217" t="s">
        <v>541</v>
      </c>
    </row>
    <row r="294" s="2" customFormat="1" ht="24.15" customHeight="1">
      <c r="A294" s="40"/>
      <c r="B294" s="41"/>
      <c r="C294" s="206" t="s">
        <v>542</v>
      </c>
      <c r="D294" s="206" t="s">
        <v>137</v>
      </c>
      <c r="E294" s="207" t="s">
        <v>543</v>
      </c>
      <c r="F294" s="208" t="s">
        <v>544</v>
      </c>
      <c r="G294" s="209" t="s">
        <v>256</v>
      </c>
      <c r="H294" s="210">
        <v>0.108</v>
      </c>
      <c r="I294" s="211"/>
      <c r="J294" s="212">
        <f>ROUND(I294*H294,2)</f>
        <v>0</v>
      </c>
      <c r="K294" s="208" t="s">
        <v>141</v>
      </c>
      <c r="L294" s="46"/>
      <c r="M294" s="213" t="s">
        <v>19</v>
      </c>
      <c r="N294" s="214" t="s">
        <v>43</v>
      </c>
      <c r="O294" s="86"/>
      <c r="P294" s="215">
        <f>O294*H294</f>
        <v>0</v>
      </c>
      <c r="Q294" s="215">
        <v>0</v>
      </c>
      <c r="R294" s="215">
        <f>Q294*H294</f>
        <v>0</v>
      </c>
      <c r="S294" s="215">
        <v>0</v>
      </c>
      <c r="T294" s="216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7" t="s">
        <v>231</v>
      </c>
      <c r="AT294" s="217" t="s">
        <v>137</v>
      </c>
      <c r="AU294" s="217" t="s">
        <v>82</v>
      </c>
      <c r="AY294" s="19" t="s">
        <v>134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9" t="s">
        <v>80</v>
      </c>
      <c r="BK294" s="218">
        <f>ROUND(I294*H294,2)</f>
        <v>0</v>
      </c>
      <c r="BL294" s="19" t="s">
        <v>231</v>
      </c>
      <c r="BM294" s="217" t="s">
        <v>545</v>
      </c>
    </row>
    <row r="295" s="2" customFormat="1">
      <c r="A295" s="40"/>
      <c r="B295" s="41"/>
      <c r="C295" s="42"/>
      <c r="D295" s="219" t="s">
        <v>144</v>
      </c>
      <c r="E295" s="42"/>
      <c r="F295" s="220" t="s">
        <v>546</v>
      </c>
      <c r="G295" s="42"/>
      <c r="H295" s="42"/>
      <c r="I295" s="221"/>
      <c r="J295" s="42"/>
      <c r="K295" s="42"/>
      <c r="L295" s="46"/>
      <c r="M295" s="222"/>
      <c r="N295" s="223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144</v>
      </c>
      <c r="AU295" s="19" t="s">
        <v>82</v>
      </c>
    </row>
    <row r="296" s="12" customFormat="1" ht="22.8" customHeight="1">
      <c r="A296" s="12"/>
      <c r="B296" s="190"/>
      <c r="C296" s="191"/>
      <c r="D296" s="192" t="s">
        <v>71</v>
      </c>
      <c r="E296" s="204" t="s">
        <v>547</v>
      </c>
      <c r="F296" s="204" t="s">
        <v>548</v>
      </c>
      <c r="G296" s="191"/>
      <c r="H296" s="191"/>
      <c r="I296" s="194"/>
      <c r="J296" s="205">
        <f>BK296</f>
        <v>0</v>
      </c>
      <c r="K296" s="191"/>
      <c r="L296" s="196"/>
      <c r="M296" s="197"/>
      <c r="N296" s="198"/>
      <c r="O296" s="198"/>
      <c r="P296" s="199">
        <f>SUM(P297:P321)</f>
        <v>0</v>
      </c>
      <c r="Q296" s="198"/>
      <c r="R296" s="199">
        <f>SUM(R297:R321)</f>
        <v>11.79380128</v>
      </c>
      <c r="S296" s="198"/>
      <c r="T296" s="200">
        <f>SUM(T297:T321)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01" t="s">
        <v>82</v>
      </c>
      <c r="AT296" s="202" t="s">
        <v>71</v>
      </c>
      <c r="AU296" s="202" t="s">
        <v>80</v>
      </c>
      <c r="AY296" s="201" t="s">
        <v>134</v>
      </c>
      <c r="BK296" s="203">
        <f>SUM(BK297:BK321)</f>
        <v>0</v>
      </c>
    </row>
    <row r="297" s="2" customFormat="1" ht="24.15" customHeight="1">
      <c r="A297" s="40"/>
      <c r="B297" s="41"/>
      <c r="C297" s="206" t="s">
        <v>549</v>
      </c>
      <c r="D297" s="206" t="s">
        <v>137</v>
      </c>
      <c r="E297" s="207" t="s">
        <v>550</v>
      </c>
      <c r="F297" s="208" t="s">
        <v>551</v>
      </c>
      <c r="G297" s="209" t="s">
        <v>140</v>
      </c>
      <c r="H297" s="210">
        <v>517</v>
      </c>
      <c r="I297" s="211"/>
      <c r="J297" s="212">
        <f>ROUND(I297*H297,2)</f>
        <v>0</v>
      </c>
      <c r="K297" s="208" t="s">
        <v>141</v>
      </c>
      <c r="L297" s="46"/>
      <c r="M297" s="213" t="s">
        <v>19</v>
      </c>
      <c r="N297" s="214" t="s">
        <v>43</v>
      </c>
      <c r="O297" s="86"/>
      <c r="P297" s="215">
        <f>O297*H297</f>
        <v>0</v>
      </c>
      <c r="Q297" s="215">
        <v>0.01438</v>
      </c>
      <c r="R297" s="215">
        <f>Q297*H297</f>
        <v>7.4344600000000005</v>
      </c>
      <c r="S297" s="215">
        <v>0</v>
      </c>
      <c r="T297" s="216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7" t="s">
        <v>231</v>
      </c>
      <c r="AT297" s="217" t="s">
        <v>137</v>
      </c>
      <c r="AU297" s="217" t="s">
        <v>82</v>
      </c>
      <c r="AY297" s="19" t="s">
        <v>134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19" t="s">
        <v>80</v>
      </c>
      <c r="BK297" s="218">
        <f>ROUND(I297*H297,2)</f>
        <v>0</v>
      </c>
      <c r="BL297" s="19" t="s">
        <v>231</v>
      </c>
      <c r="BM297" s="217" t="s">
        <v>552</v>
      </c>
    </row>
    <row r="298" s="2" customFormat="1">
      <c r="A298" s="40"/>
      <c r="B298" s="41"/>
      <c r="C298" s="42"/>
      <c r="D298" s="219" t="s">
        <v>144</v>
      </c>
      <c r="E298" s="42"/>
      <c r="F298" s="220" t="s">
        <v>553</v>
      </c>
      <c r="G298" s="42"/>
      <c r="H298" s="42"/>
      <c r="I298" s="221"/>
      <c r="J298" s="42"/>
      <c r="K298" s="42"/>
      <c r="L298" s="46"/>
      <c r="M298" s="222"/>
      <c r="N298" s="223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144</v>
      </c>
      <c r="AU298" s="19" t="s">
        <v>82</v>
      </c>
    </row>
    <row r="299" s="13" customFormat="1">
      <c r="A299" s="13"/>
      <c r="B299" s="224"/>
      <c r="C299" s="225"/>
      <c r="D299" s="226" t="s">
        <v>150</v>
      </c>
      <c r="E299" s="227" t="s">
        <v>19</v>
      </c>
      <c r="F299" s="228" t="s">
        <v>307</v>
      </c>
      <c r="G299" s="225"/>
      <c r="H299" s="229">
        <v>429</v>
      </c>
      <c r="I299" s="230"/>
      <c r="J299" s="225"/>
      <c r="K299" s="225"/>
      <c r="L299" s="231"/>
      <c r="M299" s="232"/>
      <c r="N299" s="233"/>
      <c r="O299" s="233"/>
      <c r="P299" s="233"/>
      <c r="Q299" s="233"/>
      <c r="R299" s="233"/>
      <c r="S299" s="233"/>
      <c r="T299" s="234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5" t="s">
        <v>150</v>
      </c>
      <c r="AU299" s="235" t="s">
        <v>82</v>
      </c>
      <c r="AV299" s="13" t="s">
        <v>82</v>
      </c>
      <c r="AW299" s="13" t="s">
        <v>33</v>
      </c>
      <c r="AX299" s="13" t="s">
        <v>72</v>
      </c>
      <c r="AY299" s="235" t="s">
        <v>134</v>
      </c>
    </row>
    <row r="300" s="13" customFormat="1">
      <c r="A300" s="13"/>
      <c r="B300" s="224"/>
      <c r="C300" s="225"/>
      <c r="D300" s="226" t="s">
        <v>150</v>
      </c>
      <c r="E300" s="227" t="s">
        <v>19</v>
      </c>
      <c r="F300" s="228" t="s">
        <v>308</v>
      </c>
      <c r="G300" s="225"/>
      <c r="H300" s="229">
        <v>88</v>
      </c>
      <c r="I300" s="230"/>
      <c r="J300" s="225"/>
      <c r="K300" s="225"/>
      <c r="L300" s="231"/>
      <c r="M300" s="232"/>
      <c r="N300" s="233"/>
      <c r="O300" s="233"/>
      <c r="P300" s="233"/>
      <c r="Q300" s="233"/>
      <c r="R300" s="233"/>
      <c r="S300" s="233"/>
      <c r="T300" s="23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5" t="s">
        <v>150</v>
      </c>
      <c r="AU300" s="235" t="s">
        <v>82</v>
      </c>
      <c r="AV300" s="13" t="s">
        <v>82</v>
      </c>
      <c r="AW300" s="13" t="s">
        <v>33</v>
      </c>
      <c r="AX300" s="13" t="s">
        <v>72</v>
      </c>
      <c r="AY300" s="235" t="s">
        <v>134</v>
      </c>
    </row>
    <row r="301" s="14" customFormat="1">
      <c r="A301" s="14"/>
      <c r="B301" s="236"/>
      <c r="C301" s="237"/>
      <c r="D301" s="226" t="s">
        <v>150</v>
      </c>
      <c r="E301" s="238" t="s">
        <v>19</v>
      </c>
      <c r="F301" s="239" t="s">
        <v>153</v>
      </c>
      <c r="G301" s="237"/>
      <c r="H301" s="240">
        <v>517</v>
      </c>
      <c r="I301" s="241"/>
      <c r="J301" s="237"/>
      <c r="K301" s="237"/>
      <c r="L301" s="242"/>
      <c r="M301" s="243"/>
      <c r="N301" s="244"/>
      <c r="O301" s="244"/>
      <c r="P301" s="244"/>
      <c r="Q301" s="244"/>
      <c r="R301" s="244"/>
      <c r="S301" s="244"/>
      <c r="T301" s="245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6" t="s">
        <v>150</v>
      </c>
      <c r="AU301" s="246" t="s">
        <v>82</v>
      </c>
      <c r="AV301" s="14" t="s">
        <v>142</v>
      </c>
      <c r="AW301" s="14" t="s">
        <v>33</v>
      </c>
      <c r="AX301" s="14" t="s">
        <v>80</v>
      </c>
      <c r="AY301" s="246" t="s">
        <v>134</v>
      </c>
    </row>
    <row r="302" s="2" customFormat="1" ht="16.5" customHeight="1">
      <c r="A302" s="40"/>
      <c r="B302" s="41"/>
      <c r="C302" s="206" t="s">
        <v>554</v>
      </c>
      <c r="D302" s="206" t="s">
        <v>137</v>
      </c>
      <c r="E302" s="207" t="s">
        <v>555</v>
      </c>
      <c r="F302" s="208" t="s">
        <v>556</v>
      </c>
      <c r="G302" s="209" t="s">
        <v>431</v>
      </c>
      <c r="H302" s="210">
        <v>517</v>
      </c>
      <c r="I302" s="211"/>
      <c r="J302" s="212">
        <f>ROUND(I302*H302,2)</f>
        <v>0</v>
      </c>
      <c r="K302" s="208" t="s">
        <v>141</v>
      </c>
      <c r="L302" s="46"/>
      <c r="M302" s="213" t="s">
        <v>19</v>
      </c>
      <c r="N302" s="214" t="s">
        <v>43</v>
      </c>
      <c r="O302" s="86"/>
      <c r="P302" s="215">
        <f>O302*H302</f>
        <v>0</v>
      </c>
      <c r="Q302" s="215">
        <v>2.0000000000000002E-05</v>
      </c>
      <c r="R302" s="215">
        <f>Q302*H302</f>
        <v>0.01034</v>
      </c>
      <c r="S302" s="215">
        <v>0</v>
      </c>
      <c r="T302" s="216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7" t="s">
        <v>231</v>
      </c>
      <c r="AT302" s="217" t="s">
        <v>137</v>
      </c>
      <c r="AU302" s="217" t="s">
        <v>82</v>
      </c>
      <c r="AY302" s="19" t="s">
        <v>134</v>
      </c>
      <c r="BE302" s="218">
        <f>IF(N302="základní",J302,0)</f>
        <v>0</v>
      </c>
      <c r="BF302" s="218">
        <f>IF(N302="snížená",J302,0)</f>
        <v>0</v>
      </c>
      <c r="BG302" s="218">
        <f>IF(N302="zákl. přenesená",J302,0)</f>
        <v>0</v>
      </c>
      <c r="BH302" s="218">
        <f>IF(N302="sníž. přenesená",J302,0)</f>
        <v>0</v>
      </c>
      <c r="BI302" s="218">
        <f>IF(N302="nulová",J302,0)</f>
        <v>0</v>
      </c>
      <c r="BJ302" s="19" t="s">
        <v>80</v>
      </c>
      <c r="BK302" s="218">
        <f>ROUND(I302*H302,2)</f>
        <v>0</v>
      </c>
      <c r="BL302" s="19" t="s">
        <v>231</v>
      </c>
      <c r="BM302" s="217" t="s">
        <v>557</v>
      </c>
    </row>
    <row r="303" s="2" customFormat="1">
      <c r="A303" s="40"/>
      <c r="B303" s="41"/>
      <c r="C303" s="42"/>
      <c r="D303" s="219" t="s">
        <v>144</v>
      </c>
      <c r="E303" s="42"/>
      <c r="F303" s="220" t="s">
        <v>558</v>
      </c>
      <c r="G303" s="42"/>
      <c r="H303" s="42"/>
      <c r="I303" s="221"/>
      <c r="J303" s="42"/>
      <c r="K303" s="42"/>
      <c r="L303" s="46"/>
      <c r="M303" s="222"/>
      <c r="N303" s="223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144</v>
      </c>
      <c r="AU303" s="19" t="s">
        <v>82</v>
      </c>
    </row>
    <row r="304" s="13" customFormat="1">
      <c r="A304" s="13"/>
      <c r="B304" s="224"/>
      <c r="C304" s="225"/>
      <c r="D304" s="226" t="s">
        <v>150</v>
      </c>
      <c r="E304" s="227" t="s">
        <v>19</v>
      </c>
      <c r="F304" s="228" t="s">
        <v>307</v>
      </c>
      <c r="G304" s="225"/>
      <c r="H304" s="229">
        <v>429</v>
      </c>
      <c r="I304" s="230"/>
      <c r="J304" s="225"/>
      <c r="K304" s="225"/>
      <c r="L304" s="231"/>
      <c r="M304" s="232"/>
      <c r="N304" s="233"/>
      <c r="O304" s="233"/>
      <c r="P304" s="233"/>
      <c r="Q304" s="233"/>
      <c r="R304" s="233"/>
      <c r="S304" s="233"/>
      <c r="T304" s="23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5" t="s">
        <v>150</v>
      </c>
      <c r="AU304" s="235" t="s">
        <v>82</v>
      </c>
      <c r="AV304" s="13" t="s">
        <v>82</v>
      </c>
      <c r="AW304" s="13" t="s">
        <v>33</v>
      </c>
      <c r="AX304" s="13" t="s">
        <v>72</v>
      </c>
      <c r="AY304" s="235" t="s">
        <v>134</v>
      </c>
    </row>
    <row r="305" s="13" customFormat="1">
      <c r="A305" s="13"/>
      <c r="B305" s="224"/>
      <c r="C305" s="225"/>
      <c r="D305" s="226" t="s">
        <v>150</v>
      </c>
      <c r="E305" s="227" t="s">
        <v>19</v>
      </c>
      <c r="F305" s="228" t="s">
        <v>308</v>
      </c>
      <c r="G305" s="225"/>
      <c r="H305" s="229">
        <v>88</v>
      </c>
      <c r="I305" s="230"/>
      <c r="J305" s="225"/>
      <c r="K305" s="225"/>
      <c r="L305" s="231"/>
      <c r="M305" s="232"/>
      <c r="N305" s="233"/>
      <c r="O305" s="233"/>
      <c r="P305" s="233"/>
      <c r="Q305" s="233"/>
      <c r="R305" s="233"/>
      <c r="S305" s="233"/>
      <c r="T305" s="23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5" t="s">
        <v>150</v>
      </c>
      <c r="AU305" s="235" t="s">
        <v>82</v>
      </c>
      <c r="AV305" s="13" t="s">
        <v>82</v>
      </c>
      <c r="AW305" s="13" t="s">
        <v>33</v>
      </c>
      <c r="AX305" s="13" t="s">
        <v>72</v>
      </c>
      <c r="AY305" s="235" t="s">
        <v>134</v>
      </c>
    </row>
    <row r="306" s="14" customFormat="1">
      <c r="A306" s="14"/>
      <c r="B306" s="236"/>
      <c r="C306" s="237"/>
      <c r="D306" s="226" t="s">
        <v>150</v>
      </c>
      <c r="E306" s="238" t="s">
        <v>19</v>
      </c>
      <c r="F306" s="239" t="s">
        <v>153</v>
      </c>
      <c r="G306" s="237"/>
      <c r="H306" s="240">
        <v>517</v>
      </c>
      <c r="I306" s="241"/>
      <c r="J306" s="237"/>
      <c r="K306" s="237"/>
      <c r="L306" s="242"/>
      <c r="M306" s="243"/>
      <c r="N306" s="244"/>
      <c r="O306" s="244"/>
      <c r="P306" s="244"/>
      <c r="Q306" s="244"/>
      <c r="R306" s="244"/>
      <c r="S306" s="244"/>
      <c r="T306" s="245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6" t="s">
        <v>150</v>
      </c>
      <c r="AU306" s="246" t="s">
        <v>82</v>
      </c>
      <c r="AV306" s="14" t="s">
        <v>142</v>
      </c>
      <c r="AW306" s="14" t="s">
        <v>33</v>
      </c>
      <c r="AX306" s="14" t="s">
        <v>80</v>
      </c>
      <c r="AY306" s="246" t="s">
        <v>134</v>
      </c>
    </row>
    <row r="307" s="2" customFormat="1" ht="16.5" customHeight="1">
      <c r="A307" s="40"/>
      <c r="B307" s="41"/>
      <c r="C307" s="247" t="s">
        <v>559</v>
      </c>
      <c r="D307" s="247" t="s">
        <v>155</v>
      </c>
      <c r="E307" s="248" t="s">
        <v>560</v>
      </c>
      <c r="F307" s="249" t="s">
        <v>561</v>
      </c>
      <c r="G307" s="250" t="s">
        <v>214</v>
      </c>
      <c r="H307" s="251">
        <v>2.2330000000000001</v>
      </c>
      <c r="I307" s="252"/>
      <c r="J307" s="253">
        <f>ROUND(I307*H307,2)</f>
        <v>0</v>
      </c>
      <c r="K307" s="249" t="s">
        <v>141</v>
      </c>
      <c r="L307" s="254"/>
      <c r="M307" s="255" t="s">
        <v>19</v>
      </c>
      <c r="N307" s="256" t="s">
        <v>43</v>
      </c>
      <c r="O307" s="86"/>
      <c r="P307" s="215">
        <f>O307*H307</f>
        <v>0</v>
      </c>
      <c r="Q307" s="215">
        <v>0.55000000000000004</v>
      </c>
      <c r="R307" s="215">
        <f>Q307*H307</f>
        <v>1.2281500000000001</v>
      </c>
      <c r="S307" s="215">
        <v>0</v>
      </c>
      <c r="T307" s="216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7" t="s">
        <v>299</v>
      </c>
      <c r="AT307" s="217" t="s">
        <v>155</v>
      </c>
      <c r="AU307" s="217" t="s">
        <v>82</v>
      </c>
      <c r="AY307" s="19" t="s">
        <v>134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9" t="s">
        <v>80</v>
      </c>
      <c r="BK307" s="218">
        <f>ROUND(I307*H307,2)</f>
        <v>0</v>
      </c>
      <c r="BL307" s="19" t="s">
        <v>231</v>
      </c>
      <c r="BM307" s="217" t="s">
        <v>562</v>
      </c>
    </row>
    <row r="308" s="13" customFormat="1">
      <c r="A308" s="13"/>
      <c r="B308" s="224"/>
      <c r="C308" s="225"/>
      <c r="D308" s="226" t="s">
        <v>150</v>
      </c>
      <c r="E308" s="227" t="s">
        <v>19</v>
      </c>
      <c r="F308" s="228" t="s">
        <v>563</v>
      </c>
      <c r="G308" s="225"/>
      <c r="H308" s="229">
        <v>2.2330000000000001</v>
      </c>
      <c r="I308" s="230"/>
      <c r="J308" s="225"/>
      <c r="K308" s="225"/>
      <c r="L308" s="231"/>
      <c r="M308" s="232"/>
      <c r="N308" s="233"/>
      <c r="O308" s="233"/>
      <c r="P308" s="233"/>
      <c r="Q308" s="233"/>
      <c r="R308" s="233"/>
      <c r="S308" s="233"/>
      <c r="T308" s="23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5" t="s">
        <v>150</v>
      </c>
      <c r="AU308" s="235" t="s">
        <v>82</v>
      </c>
      <c r="AV308" s="13" t="s">
        <v>82</v>
      </c>
      <c r="AW308" s="13" t="s">
        <v>33</v>
      </c>
      <c r="AX308" s="13" t="s">
        <v>80</v>
      </c>
      <c r="AY308" s="235" t="s">
        <v>134</v>
      </c>
    </row>
    <row r="309" s="2" customFormat="1" ht="16.5" customHeight="1">
      <c r="A309" s="40"/>
      <c r="B309" s="41"/>
      <c r="C309" s="206" t="s">
        <v>564</v>
      </c>
      <c r="D309" s="206" t="s">
        <v>137</v>
      </c>
      <c r="E309" s="207" t="s">
        <v>565</v>
      </c>
      <c r="F309" s="208" t="s">
        <v>566</v>
      </c>
      <c r="G309" s="209" t="s">
        <v>140</v>
      </c>
      <c r="H309" s="210">
        <v>233</v>
      </c>
      <c r="I309" s="211"/>
      <c r="J309" s="212">
        <f>ROUND(I309*H309,2)</f>
        <v>0</v>
      </c>
      <c r="K309" s="208" t="s">
        <v>141</v>
      </c>
      <c r="L309" s="46"/>
      <c r="M309" s="213" t="s">
        <v>19</v>
      </c>
      <c r="N309" s="214" t="s">
        <v>43</v>
      </c>
      <c r="O309" s="86"/>
      <c r="P309" s="215">
        <f>O309*H309</f>
        <v>0</v>
      </c>
      <c r="Q309" s="215">
        <v>0</v>
      </c>
      <c r="R309" s="215">
        <f>Q309*H309</f>
        <v>0</v>
      </c>
      <c r="S309" s="215">
        <v>0</v>
      </c>
      <c r="T309" s="216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17" t="s">
        <v>231</v>
      </c>
      <c r="AT309" s="217" t="s">
        <v>137</v>
      </c>
      <c r="AU309" s="217" t="s">
        <v>82</v>
      </c>
      <c r="AY309" s="19" t="s">
        <v>134</v>
      </c>
      <c r="BE309" s="218">
        <f>IF(N309="základní",J309,0)</f>
        <v>0</v>
      </c>
      <c r="BF309" s="218">
        <f>IF(N309="snížená",J309,0)</f>
        <v>0</v>
      </c>
      <c r="BG309" s="218">
        <f>IF(N309="zákl. přenesená",J309,0)</f>
        <v>0</v>
      </c>
      <c r="BH309" s="218">
        <f>IF(N309="sníž. přenesená",J309,0)</f>
        <v>0</v>
      </c>
      <c r="BI309" s="218">
        <f>IF(N309="nulová",J309,0)</f>
        <v>0</v>
      </c>
      <c r="BJ309" s="19" t="s">
        <v>80</v>
      </c>
      <c r="BK309" s="218">
        <f>ROUND(I309*H309,2)</f>
        <v>0</v>
      </c>
      <c r="BL309" s="19" t="s">
        <v>231</v>
      </c>
      <c r="BM309" s="217" t="s">
        <v>567</v>
      </c>
    </row>
    <row r="310" s="2" customFormat="1">
      <c r="A310" s="40"/>
      <c r="B310" s="41"/>
      <c r="C310" s="42"/>
      <c r="D310" s="219" t="s">
        <v>144</v>
      </c>
      <c r="E310" s="42"/>
      <c r="F310" s="220" t="s">
        <v>568</v>
      </c>
      <c r="G310" s="42"/>
      <c r="H310" s="42"/>
      <c r="I310" s="221"/>
      <c r="J310" s="42"/>
      <c r="K310" s="42"/>
      <c r="L310" s="46"/>
      <c r="M310" s="222"/>
      <c r="N310" s="223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144</v>
      </c>
      <c r="AU310" s="19" t="s">
        <v>82</v>
      </c>
    </row>
    <row r="311" s="15" customFormat="1">
      <c r="A311" s="15"/>
      <c r="B311" s="257"/>
      <c r="C311" s="258"/>
      <c r="D311" s="226" t="s">
        <v>150</v>
      </c>
      <c r="E311" s="259" t="s">
        <v>19</v>
      </c>
      <c r="F311" s="260" t="s">
        <v>170</v>
      </c>
      <c r="G311" s="258"/>
      <c r="H311" s="259" t="s">
        <v>19</v>
      </c>
      <c r="I311" s="261"/>
      <c r="J311" s="258"/>
      <c r="K311" s="258"/>
      <c r="L311" s="262"/>
      <c r="M311" s="263"/>
      <c r="N311" s="264"/>
      <c r="O311" s="264"/>
      <c r="P311" s="264"/>
      <c r="Q311" s="264"/>
      <c r="R311" s="264"/>
      <c r="S311" s="264"/>
      <c r="T311" s="26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66" t="s">
        <v>150</v>
      </c>
      <c r="AU311" s="266" t="s">
        <v>82</v>
      </c>
      <c r="AV311" s="15" t="s">
        <v>80</v>
      </c>
      <c r="AW311" s="15" t="s">
        <v>33</v>
      </c>
      <c r="AX311" s="15" t="s">
        <v>72</v>
      </c>
      <c r="AY311" s="266" t="s">
        <v>134</v>
      </c>
    </row>
    <row r="312" s="13" customFormat="1">
      <c r="A312" s="13"/>
      <c r="B312" s="224"/>
      <c r="C312" s="225"/>
      <c r="D312" s="226" t="s">
        <v>150</v>
      </c>
      <c r="E312" s="227" t="s">
        <v>19</v>
      </c>
      <c r="F312" s="228" t="s">
        <v>171</v>
      </c>
      <c r="G312" s="225"/>
      <c r="H312" s="229">
        <v>233</v>
      </c>
      <c r="I312" s="230"/>
      <c r="J312" s="225"/>
      <c r="K312" s="225"/>
      <c r="L312" s="231"/>
      <c r="M312" s="232"/>
      <c r="N312" s="233"/>
      <c r="O312" s="233"/>
      <c r="P312" s="233"/>
      <c r="Q312" s="233"/>
      <c r="R312" s="233"/>
      <c r="S312" s="233"/>
      <c r="T312" s="23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5" t="s">
        <v>150</v>
      </c>
      <c r="AU312" s="235" t="s">
        <v>82</v>
      </c>
      <c r="AV312" s="13" t="s">
        <v>82</v>
      </c>
      <c r="AW312" s="13" t="s">
        <v>33</v>
      </c>
      <c r="AX312" s="13" t="s">
        <v>80</v>
      </c>
      <c r="AY312" s="235" t="s">
        <v>134</v>
      </c>
    </row>
    <row r="313" s="2" customFormat="1" ht="16.5" customHeight="1">
      <c r="A313" s="40"/>
      <c r="B313" s="41"/>
      <c r="C313" s="247" t="s">
        <v>569</v>
      </c>
      <c r="D313" s="247" t="s">
        <v>155</v>
      </c>
      <c r="E313" s="248" t="s">
        <v>570</v>
      </c>
      <c r="F313" s="249" t="s">
        <v>571</v>
      </c>
      <c r="G313" s="250" t="s">
        <v>214</v>
      </c>
      <c r="H313" s="251">
        <v>5.359</v>
      </c>
      <c r="I313" s="252"/>
      <c r="J313" s="253">
        <f>ROUND(I313*H313,2)</f>
        <v>0</v>
      </c>
      <c r="K313" s="249" t="s">
        <v>141</v>
      </c>
      <c r="L313" s="254"/>
      <c r="M313" s="255" t="s">
        <v>19</v>
      </c>
      <c r="N313" s="256" t="s">
        <v>43</v>
      </c>
      <c r="O313" s="86"/>
      <c r="P313" s="215">
        <f>O313*H313</f>
        <v>0</v>
      </c>
      <c r="Q313" s="215">
        <v>0.55000000000000004</v>
      </c>
      <c r="R313" s="215">
        <f>Q313*H313</f>
        <v>2.9474500000000003</v>
      </c>
      <c r="S313" s="215">
        <v>0</v>
      </c>
      <c r="T313" s="216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7" t="s">
        <v>299</v>
      </c>
      <c r="AT313" s="217" t="s">
        <v>155</v>
      </c>
      <c r="AU313" s="217" t="s">
        <v>82</v>
      </c>
      <c r="AY313" s="19" t="s">
        <v>134</v>
      </c>
      <c r="BE313" s="218">
        <f>IF(N313="základní",J313,0)</f>
        <v>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9" t="s">
        <v>80</v>
      </c>
      <c r="BK313" s="218">
        <f>ROUND(I313*H313,2)</f>
        <v>0</v>
      </c>
      <c r="BL313" s="19" t="s">
        <v>231</v>
      </c>
      <c r="BM313" s="217" t="s">
        <v>572</v>
      </c>
    </row>
    <row r="314" s="15" customFormat="1">
      <c r="A314" s="15"/>
      <c r="B314" s="257"/>
      <c r="C314" s="258"/>
      <c r="D314" s="226" t="s">
        <v>150</v>
      </c>
      <c r="E314" s="259" t="s">
        <v>19</v>
      </c>
      <c r="F314" s="260" t="s">
        <v>170</v>
      </c>
      <c r="G314" s="258"/>
      <c r="H314" s="259" t="s">
        <v>19</v>
      </c>
      <c r="I314" s="261"/>
      <c r="J314" s="258"/>
      <c r="K314" s="258"/>
      <c r="L314" s="262"/>
      <c r="M314" s="263"/>
      <c r="N314" s="264"/>
      <c r="O314" s="264"/>
      <c r="P314" s="264"/>
      <c r="Q314" s="264"/>
      <c r="R314" s="264"/>
      <c r="S314" s="264"/>
      <c r="T314" s="26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66" t="s">
        <v>150</v>
      </c>
      <c r="AU314" s="266" t="s">
        <v>82</v>
      </c>
      <c r="AV314" s="15" t="s">
        <v>80</v>
      </c>
      <c r="AW314" s="15" t="s">
        <v>33</v>
      </c>
      <c r="AX314" s="15" t="s">
        <v>72</v>
      </c>
      <c r="AY314" s="266" t="s">
        <v>134</v>
      </c>
    </row>
    <row r="315" s="13" customFormat="1">
      <c r="A315" s="13"/>
      <c r="B315" s="224"/>
      <c r="C315" s="225"/>
      <c r="D315" s="226" t="s">
        <v>150</v>
      </c>
      <c r="E315" s="227" t="s">
        <v>19</v>
      </c>
      <c r="F315" s="228" t="s">
        <v>573</v>
      </c>
      <c r="G315" s="225"/>
      <c r="H315" s="229">
        <v>5.359</v>
      </c>
      <c r="I315" s="230"/>
      <c r="J315" s="225"/>
      <c r="K315" s="225"/>
      <c r="L315" s="231"/>
      <c r="M315" s="232"/>
      <c r="N315" s="233"/>
      <c r="O315" s="233"/>
      <c r="P315" s="233"/>
      <c r="Q315" s="233"/>
      <c r="R315" s="233"/>
      <c r="S315" s="233"/>
      <c r="T315" s="23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5" t="s">
        <v>150</v>
      </c>
      <c r="AU315" s="235" t="s">
        <v>82</v>
      </c>
      <c r="AV315" s="13" t="s">
        <v>82</v>
      </c>
      <c r="AW315" s="13" t="s">
        <v>33</v>
      </c>
      <c r="AX315" s="13" t="s">
        <v>80</v>
      </c>
      <c r="AY315" s="235" t="s">
        <v>134</v>
      </c>
    </row>
    <row r="316" s="2" customFormat="1" ht="24.15" customHeight="1">
      <c r="A316" s="40"/>
      <c r="B316" s="41"/>
      <c r="C316" s="206" t="s">
        <v>574</v>
      </c>
      <c r="D316" s="206" t="s">
        <v>137</v>
      </c>
      <c r="E316" s="207" t="s">
        <v>575</v>
      </c>
      <c r="F316" s="208" t="s">
        <v>576</v>
      </c>
      <c r="G316" s="209" t="s">
        <v>214</v>
      </c>
      <c r="H316" s="210">
        <v>7.5919999999999996</v>
      </c>
      <c r="I316" s="211"/>
      <c r="J316" s="212">
        <f>ROUND(I316*H316,2)</f>
        <v>0</v>
      </c>
      <c r="K316" s="208" t="s">
        <v>141</v>
      </c>
      <c r="L316" s="46"/>
      <c r="M316" s="213" t="s">
        <v>19</v>
      </c>
      <c r="N316" s="214" t="s">
        <v>43</v>
      </c>
      <c r="O316" s="86"/>
      <c r="P316" s="215">
        <f>O316*H316</f>
        <v>0</v>
      </c>
      <c r="Q316" s="215">
        <v>0.022839999999999999</v>
      </c>
      <c r="R316" s="215">
        <f>Q316*H316</f>
        <v>0.17340127999999999</v>
      </c>
      <c r="S316" s="215">
        <v>0</v>
      </c>
      <c r="T316" s="216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7" t="s">
        <v>231</v>
      </c>
      <c r="AT316" s="217" t="s">
        <v>137</v>
      </c>
      <c r="AU316" s="217" t="s">
        <v>82</v>
      </c>
      <c r="AY316" s="19" t="s">
        <v>134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9" t="s">
        <v>80</v>
      </c>
      <c r="BK316" s="218">
        <f>ROUND(I316*H316,2)</f>
        <v>0</v>
      </c>
      <c r="BL316" s="19" t="s">
        <v>231</v>
      </c>
      <c r="BM316" s="217" t="s">
        <v>577</v>
      </c>
    </row>
    <row r="317" s="2" customFormat="1">
      <c r="A317" s="40"/>
      <c r="B317" s="41"/>
      <c r="C317" s="42"/>
      <c r="D317" s="219" t="s">
        <v>144</v>
      </c>
      <c r="E317" s="42"/>
      <c r="F317" s="220" t="s">
        <v>578</v>
      </c>
      <c r="G317" s="42"/>
      <c r="H317" s="42"/>
      <c r="I317" s="221"/>
      <c r="J317" s="42"/>
      <c r="K317" s="42"/>
      <c r="L317" s="46"/>
      <c r="M317" s="222"/>
      <c r="N317" s="223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144</v>
      </c>
      <c r="AU317" s="19" t="s">
        <v>82</v>
      </c>
    </row>
    <row r="318" s="13" customFormat="1">
      <c r="A318" s="13"/>
      <c r="B318" s="224"/>
      <c r="C318" s="225"/>
      <c r="D318" s="226" t="s">
        <v>150</v>
      </c>
      <c r="E318" s="227" t="s">
        <v>19</v>
      </c>
      <c r="F318" s="228" t="s">
        <v>579</v>
      </c>
      <c r="G318" s="225"/>
      <c r="H318" s="229">
        <v>7.5919999999999996</v>
      </c>
      <c r="I318" s="230"/>
      <c r="J318" s="225"/>
      <c r="K318" s="225"/>
      <c r="L318" s="231"/>
      <c r="M318" s="232"/>
      <c r="N318" s="233"/>
      <c r="O318" s="233"/>
      <c r="P318" s="233"/>
      <c r="Q318" s="233"/>
      <c r="R318" s="233"/>
      <c r="S318" s="233"/>
      <c r="T318" s="23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5" t="s">
        <v>150</v>
      </c>
      <c r="AU318" s="235" t="s">
        <v>82</v>
      </c>
      <c r="AV318" s="13" t="s">
        <v>82</v>
      </c>
      <c r="AW318" s="13" t="s">
        <v>33</v>
      </c>
      <c r="AX318" s="13" t="s">
        <v>80</v>
      </c>
      <c r="AY318" s="235" t="s">
        <v>134</v>
      </c>
    </row>
    <row r="319" s="2" customFormat="1" ht="24.15" customHeight="1">
      <c r="A319" s="40"/>
      <c r="B319" s="41"/>
      <c r="C319" s="206" t="s">
        <v>580</v>
      </c>
      <c r="D319" s="206" t="s">
        <v>137</v>
      </c>
      <c r="E319" s="207" t="s">
        <v>581</v>
      </c>
      <c r="F319" s="208" t="s">
        <v>582</v>
      </c>
      <c r="G319" s="209" t="s">
        <v>256</v>
      </c>
      <c r="H319" s="210">
        <v>11.794000000000001</v>
      </c>
      <c r="I319" s="211"/>
      <c r="J319" s="212">
        <f>ROUND(I319*H319,2)</f>
        <v>0</v>
      </c>
      <c r="K319" s="208" t="s">
        <v>141</v>
      </c>
      <c r="L319" s="46"/>
      <c r="M319" s="213" t="s">
        <v>19</v>
      </c>
      <c r="N319" s="214" t="s">
        <v>43</v>
      </c>
      <c r="O319" s="86"/>
      <c r="P319" s="215">
        <f>O319*H319</f>
        <v>0</v>
      </c>
      <c r="Q319" s="215">
        <v>0</v>
      </c>
      <c r="R319" s="215">
        <f>Q319*H319</f>
        <v>0</v>
      </c>
      <c r="S319" s="215">
        <v>0</v>
      </c>
      <c r="T319" s="216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7" t="s">
        <v>231</v>
      </c>
      <c r="AT319" s="217" t="s">
        <v>137</v>
      </c>
      <c r="AU319" s="217" t="s">
        <v>82</v>
      </c>
      <c r="AY319" s="19" t="s">
        <v>134</v>
      </c>
      <c r="BE319" s="218">
        <f>IF(N319="základní",J319,0)</f>
        <v>0</v>
      </c>
      <c r="BF319" s="218">
        <f>IF(N319="snížená",J319,0)</f>
        <v>0</v>
      </c>
      <c r="BG319" s="218">
        <f>IF(N319="zákl. přenesená",J319,0)</f>
        <v>0</v>
      </c>
      <c r="BH319" s="218">
        <f>IF(N319="sníž. přenesená",J319,0)</f>
        <v>0</v>
      </c>
      <c r="BI319" s="218">
        <f>IF(N319="nulová",J319,0)</f>
        <v>0</v>
      </c>
      <c r="BJ319" s="19" t="s">
        <v>80</v>
      </c>
      <c r="BK319" s="218">
        <f>ROUND(I319*H319,2)</f>
        <v>0</v>
      </c>
      <c r="BL319" s="19" t="s">
        <v>231</v>
      </c>
      <c r="BM319" s="217" t="s">
        <v>583</v>
      </c>
    </row>
    <row r="320" s="2" customFormat="1">
      <c r="A320" s="40"/>
      <c r="B320" s="41"/>
      <c r="C320" s="42"/>
      <c r="D320" s="219" t="s">
        <v>144</v>
      </c>
      <c r="E320" s="42"/>
      <c r="F320" s="220" t="s">
        <v>584</v>
      </c>
      <c r="G320" s="42"/>
      <c r="H320" s="42"/>
      <c r="I320" s="221"/>
      <c r="J320" s="42"/>
      <c r="K320" s="42"/>
      <c r="L320" s="46"/>
      <c r="M320" s="222"/>
      <c r="N320" s="223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144</v>
      </c>
      <c r="AU320" s="19" t="s">
        <v>82</v>
      </c>
    </row>
    <row r="321" s="2" customFormat="1" ht="16.5" customHeight="1">
      <c r="A321" s="40"/>
      <c r="B321" s="41"/>
      <c r="C321" s="206" t="s">
        <v>585</v>
      </c>
      <c r="D321" s="206" t="s">
        <v>137</v>
      </c>
      <c r="E321" s="207" t="s">
        <v>586</v>
      </c>
      <c r="F321" s="208" t="s">
        <v>587</v>
      </c>
      <c r="G321" s="209" t="s">
        <v>588</v>
      </c>
      <c r="H321" s="210">
        <v>1</v>
      </c>
      <c r="I321" s="211"/>
      <c r="J321" s="212">
        <f>ROUND(I321*H321,2)</f>
        <v>0</v>
      </c>
      <c r="K321" s="208" t="s">
        <v>19</v>
      </c>
      <c r="L321" s="46"/>
      <c r="M321" s="213" t="s">
        <v>19</v>
      </c>
      <c r="N321" s="214" t="s">
        <v>43</v>
      </c>
      <c r="O321" s="86"/>
      <c r="P321" s="215">
        <f>O321*H321</f>
        <v>0</v>
      </c>
      <c r="Q321" s="215">
        <v>0</v>
      </c>
      <c r="R321" s="215">
        <f>Q321*H321</f>
        <v>0</v>
      </c>
      <c r="S321" s="215">
        <v>0</v>
      </c>
      <c r="T321" s="216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7" t="s">
        <v>231</v>
      </c>
      <c r="AT321" s="217" t="s">
        <v>137</v>
      </c>
      <c r="AU321" s="217" t="s">
        <v>82</v>
      </c>
      <c r="AY321" s="19" t="s">
        <v>134</v>
      </c>
      <c r="BE321" s="218">
        <f>IF(N321="základní",J321,0)</f>
        <v>0</v>
      </c>
      <c r="BF321" s="218">
        <f>IF(N321="snížená",J321,0)</f>
        <v>0</v>
      </c>
      <c r="BG321" s="218">
        <f>IF(N321="zákl. přenesená",J321,0)</f>
        <v>0</v>
      </c>
      <c r="BH321" s="218">
        <f>IF(N321="sníž. přenesená",J321,0)</f>
        <v>0</v>
      </c>
      <c r="BI321" s="218">
        <f>IF(N321="nulová",J321,0)</f>
        <v>0</v>
      </c>
      <c r="BJ321" s="19" t="s">
        <v>80</v>
      </c>
      <c r="BK321" s="218">
        <f>ROUND(I321*H321,2)</f>
        <v>0</v>
      </c>
      <c r="BL321" s="19" t="s">
        <v>231</v>
      </c>
      <c r="BM321" s="217" t="s">
        <v>589</v>
      </c>
    </row>
    <row r="322" s="12" customFormat="1" ht="22.8" customHeight="1">
      <c r="A322" s="12"/>
      <c r="B322" s="190"/>
      <c r="C322" s="191"/>
      <c r="D322" s="192" t="s">
        <v>71</v>
      </c>
      <c r="E322" s="204" t="s">
        <v>590</v>
      </c>
      <c r="F322" s="204" t="s">
        <v>591</v>
      </c>
      <c r="G322" s="191"/>
      <c r="H322" s="191"/>
      <c r="I322" s="194"/>
      <c r="J322" s="205">
        <f>BK322</f>
        <v>0</v>
      </c>
      <c r="K322" s="191"/>
      <c r="L322" s="196"/>
      <c r="M322" s="197"/>
      <c r="N322" s="198"/>
      <c r="O322" s="198"/>
      <c r="P322" s="199">
        <f>SUM(P323:P367)</f>
        <v>0</v>
      </c>
      <c r="Q322" s="198"/>
      <c r="R322" s="199">
        <f>SUM(R323:R367)</f>
        <v>30.3633047</v>
      </c>
      <c r="S322" s="198"/>
      <c r="T322" s="200">
        <f>SUM(T323:T367)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01" t="s">
        <v>82</v>
      </c>
      <c r="AT322" s="202" t="s">
        <v>71</v>
      </c>
      <c r="AU322" s="202" t="s">
        <v>80</v>
      </c>
      <c r="AY322" s="201" t="s">
        <v>134</v>
      </c>
      <c r="BK322" s="203">
        <f>SUM(BK323:BK367)</f>
        <v>0</v>
      </c>
    </row>
    <row r="323" s="2" customFormat="1" ht="33" customHeight="1">
      <c r="A323" s="40"/>
      <c r="B323" s="41"/>
      <c r="C323" s="206" t="s">
        <v>592</v>
      </c>
      <c r="D323" s="206" t="s">
        <v>137</v>
      </c>
      <c r="E323" s="207" t="s">
        <v>593</v>
      </c>
      <c r="F323" s="208" t="s">
        <v>594</v>
      </c>
      <c r="G323" s="209" t="s">
        <v>140</v>
      </c>
      <c r="H323" s="210">
        <v>81.200000000000003</v>
      </c>
      <c r="I323" s="211"/>
      <c r="J323" s="212">
        <f>ROUND(I323*H323,2)</f>
        <v>0</v>
      </c>
      <c r="K323" s="208" t="s">
        <v>141</v>
      </c>
      <c r="L323" s="46"/>
      <c r="M323" s="213" t="s">
        <v>19</v>
      </c>
      <c r="N323" s="214" t="s">
        <v>43</v>
      </c>
      <c r="O323" s="86"/>
      <c r="P323" s="215">
        <f>O323*H323</f>
        <v>0</v>
      </c>
      <c r="Q323" s="215">
        <v>0.030089999999999999</v>
      </c>
      <c r="R323" s="215">
        <f>Q323*H323</f>
        <v>2.443308</v>
      </c>
      <c r="S323" s="215">
        <v>0</v>
      </c>
      <c r="T323" s="216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7" t="s">
        <v>231</v>
      </c>
      <c r="AT323" s="217" t="s">
        <v>137</v>
      </c>
      <c r="AU323" s="217" t="s">
        <v>82</v>
      </c>
      <c r="AY323" s="19" t="s">
        <v>134</v>
      </c>
      <c r="BE323" s="218">
        <f>IF(N323="základní",J323,0)</f>
        <v>0</v>
      </c>
      <c r="BF323" s="218">
        <f>IF(N323="snížená",J323,0)</f>
        <v>0</v>
      </c>
      <c r="BG323" s="218">
        <f>IF(N323="zákl. přenesená",J323,0)</f>
        <v>0</v>
      </c>
      <c r="BH323" s="218">
        <f>IF(N323="sníž. přenesená",J323,0)</f>
        <v>0</v>
      </c>
      <c r="BI323" s="218">
        <f>IF(N323="nulová",J323,0)</f>
        <v>0</v>
      </c>
      <c r="BJ323" s="19" t="s">
        <v>80</v>
      </c>
      <c r="BK323" s="218">
        <f>ROUND(I323*H323,2)</f>
        <v>0</v>
      </c>
      <c r="BL323" s="19" t="s">
        <v>231</v>
      </c>
      <c r="BM323" s="217" t="s">
        <v>595</v>
      </c>
    </row>
    <row r="324" s="2" customFormat="1">
      <c r="A324" s="40"/>
      <c r="B324" s="41"/>
      <c r="C324" s="42"/>
      <c r="D324" s="219" t="s">
        <v>144</v>
      </c>
      <c r="E324" s="42"/>
      <c r="F324" s="220" t="s">
        <v>596</v>
      </c>
      <c r="G324" s="42"/>
      <c r="H324" s="42"/>
      <c r="I324" s="221"/>
      <c r="J324" s="42"/>
      <c r="K324" s="42"/>
      <c r="L324" s="46"/>
      <c r="M324" s="222"/>
      <c r="N324" s="223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144</v>
      </c>
      <c r="AU324" s="19" t="s">
        <v>82</v>
      </c>
    </row>
    <row r="325" s="13" customFormat="1">
      <c r="A325" s="13"/>
      <c r="B325" s="224"/>
      <c r="C325" s="225"/>
      <c r="D325" s="226" t="s">
        <v>150</v>
      </c>
      <c r="E325" s="227" t="s">
        <v>19</v>
      </c>
      <c r="F325" s="228" t="s">
        <v>597</v>
      </c>
      <c r="G325" s="225"/>
      <c r="H325" s="229">
        <v>33.600000000000001</v>
      </c>
      <c r="I325" s="230"/>
      <c r="J325" s="225"/>
      <c r="K325" s="225"/>
      <c r="L325" s="231"/>
      <c r="M325" s="232"/>
      <c r="N325" s="233"/>
      <c r="O325" s="233"/>
      <c r="P325" s="233"/>
      <c r="Q325" s="233"/>
      <c r="R325" s="233"/>
      <c r="S325" s="233"/>
      <c r="T325" s="23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5" t="s">
        <v>150</v>
      </c>
      <c r="AU325" s="235" t="s">
        <v>82</v>
      </c>
      <c r="AV325" s="13" t="s">
        <v>82</v>
      </c>
      <c r="AW325" s="13" t="s">
        <v>33</v>
      </c>
      <c r="AX325" s="13" t="s">
        <v>72</v>
      </c>
      <c r="AY325" s="235" t="s">
        <v>134</v>
      </c>
    </row>
    <row r="326" s="13" customFormat="1">
      <c r="A326" s="13"/>
      <c r="B326" s="224"/>
      <c r="C326" s="225"/>
      <c r="D326" s="226" t="s">
        <v>150</v>
      </c>
      <c r="E326" s="227" t="s">
        <v>19</v>
      </c>
      <c r="F326" s="228" t="s">
        <v>598</v>
      </c>
      <c r="G326" s="225"/>
      <c r="H326" s="229">
        <v>16.800000000000001</v>
      </c>
      <c r="I326" s="230"/>
      <c r="J326" s="225"/>
      <c r="K326" s="225"/>
      <c r="L326" s="231"/>
      <c r="M326" s="232"/>
      <c r="N326" s="233"/>
      <c r="O326" s="233"/>
      <c r="P326" s="233"/>
      <c r="Q326" s="233"/>
      <c r="R326" s="233"/>
      <c r="S326" s="233"/>
      <c r="T326" s="234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5" t="s">
        <v>150</v>
      </c>
      <c r="AU326" s="235" t="s">
        <v>82</v>
      </c>
      <c r="AV326" s="13" t="s">
        <v>82</v>
      </c>
      <c r="AW326" s="13" t="s">
        <v>33</v>
      </c>
      <c r="AX326" s="13" t="s">
        <v>72</v>
      </c>
      <c r="AY326" s="235" t="s">
        <v>134</v>
      </c>
    </row>
    <row r="327" s="13" customFormat="1">
      <c r="A327" s="13"/>
      <c r="B327" s="224"/>
      <c r="C327" s="225"/>
      <c r="D327" s="226" t="s">
        <v>150</v>
      </c>
      <c r="E327" s="227" t="s">
        <v>19</v>
      </c>
      <c r="F327" s="228" t="s">
        <v>599</v>
      </c>
      <c r="G327" s="225"/>
      <c r="H327" s="229">
        <v>30.800000000000001</v>
      </c>
      <c r="I327" s="230"/>
      <c r="J327" s="225"/>
      <c r="K327" s="225"/>
      <c r="L327" s="231"/>
      <c r="M327" s="232"/>
      <c r="N327" s="233"/>
      <c r="O327" s="233"/>
      <c r="P327" s="233"/>
      <c r="Q327" s="233"/>
      <c r="R327" s="233"/>
      <c r="S327" s="233"/>
      <c r="T327" s="23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5" t="s">
        <v>150</v>
      </c>
      <c r="AU327" s="235" t="s">
        <v>82</v>
      </c>
      <c r="AV327" s="13" t="s">
        <v>82</v>
      </c>
      <c r="AW327" s="13" t="s">
        <v>33</v>
      </c>
      <c r="AX327" s="13" t="s">
        <v>72</v>
      </c>
      <c r="AY327" s="235" t="s">
        <v>134</v>
      </c>
    </row>
    <row r="328" s="14" customFormat="1">
      <c r="A328" s="14"/>
      <c r="B328" s="236"/>
      <c r="C328" s="237"/>
      <c r="D328" s="226" t="s">
        <v>150</v>
      </c>
      <c r="E328" s="238" t="s">
        <v>19</v>
      </c>
      <c r="F328" s="239" t="s">
        <v>153</v>
      </c>
      <c r="G328" s="237"/>
      <c r="H328" s="240">
        <v>81.200000000000003</v>
      </c>
      <c r="I328" s="241"/>
      <c r="J328" s="237"/>
      <c r="K328" s="237"/>
      <c r="L328" s="242"/>
      <c r="M328" s="243"/>
      <c r="N328" s="244"/>
      <c r="O328" s="244"/>
      <c r="P328" s="244"/>
      <c r="Q328" s="244"/>
      <c r="R328" s="244"/>
      <c r="S328" s="244"/>
      <c r="T328" s="245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6" t="s">
        <v>150</v>
      </c>
      <c r="AU328" s="246" t="s">
        <v>82</v>
      </c>
      <c r="AV328" s="14" t="s">
        <v>142</v>
      </c>
      <c r="AW328" s="14" t="s">
        <v>33</v>
      </c>
      <c r="AX328" s="14" t="s">
        <v>80</v>
      </c>
      <c r="AY328" s="246" t="s">
        <v>134</v>
      </c>
    </row>
    <row r="329" s="2" customFormat="1" ht="37.8" customHeight="1">
      <c r="A329" s="40"/>
      <c r="B329" s="41"/>
      <c r="C329" s="206" t="s">
        <v>600</v>
      </c>
      <c r="D329" s="206" t="s">
        <v>137</v>
      </c>
      <c r="E329" s="207" t="s">
        <v>601</v>
      </c>
      <c r="F329" s="208" t="s">
        <v>602</v>
      </c>
      <c r="G329" s="209" t="s">
        <v>140</v>
      </c>
      <c r="H329" s="210">
        <v>114.02500000000001</v>
      </c>
      <c r="I329" s="211"/>
      <c r="J329" s="212">
        <f>ROUND(I329*H329,2)</f>
        <v>0</v>
      </c>
      <c r="K329" s="208" t="s">
        <v>141</v>
      </c>
      <c r="L329" s="46"/>
      <c r="M329" s="213" t="s">
        <v>19</v>
      </c>
      <c r="N329" s="214" t="s">
        <v>43</v>
      </c>
      <c r="O329" s="86"/>
      <c r="P329" s="215">
        <f>O329*H329</f>
        <v>0</v>
      </c>
      <c r="Q329" s="215">
        <v>0.057200000000000001</v>
      </c>
      <c r="R329" s="215">
        <f>Q329*H329</f>
        <v>6.5222300000000004</v>
      </c>
      <c r="S329" s="215">
        <v>0</v>
      </c>
      <c r="T329" s="216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17" t="s">
        <v>231</v>
      </c>
      <c r="AT329" s="217" t="s">
        <v>137</v>
      </c>
      <c r="AU329" s="217" t="s">
        <v>82</v>
      </c>
      <c r="AY329" s="19" t="s">
        <v>134</v>
      </c>
      <c r="BE329" s="218">
        <f>IF(N329="základní",J329,0)</f>
        <v>0</v>
      </c>
      <c r="BF329" s="218">
        <f>IF(N329="snížená",J329,0)</f>
        <v>0</v>
      </c>
      <c r="BG329" s="218">
        <f>IF(N329="zákl. přenesená",J329,0)</f>
        <v>0</v>
      </c>
      <c r="BH329" s="218">
        <f>IF(N329="sníž. přenesená",J329,0)</f>
        <v>0</v>
      </c>
      <c r="BI329" s="218">
        <f>IF(N329="nulová",J329,0)</f>
        <v>0</v>
      </c>
      <c r="BJ329" s="19" t="s">
        <v>80</v>
      </c>
      <c r="BK329" s="218">
        <f>ROUND(I329*H329,2)</f>
        <v>0</v>
      </c>
      <c r="BL329" s="19" t="s">
        <v>231</v>
      </c>
      <c r="BM329" s="217" t="s">
        <v>603</v>
      </c>
    </row>
    <row r="330" s="2" customFormat="1">
      <c r="A330" s="40"/>
      <c r="B330" s="41"/>
      <c r="C330" s="42"/>
      <c r="D330" s="219" t="s">
        <v>144</v>
      </c>
      <c r="E330" s="42"/>
      <c r="F330" s="220" t="s">
        <v>604</v>
      </c>
      <c r="G330" s="42"/>
      <c r="H330" s="42"/>
      <c r="I330" s="221"/>
      <c r="J330" s="42"/>
      <c r="K330" s="42"/>
      <c r="L330" s="46"/>
      <c r="M330" s="222"/>
      <c r="N330" s="223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144</v>
      </c>
      <c r="AU330" s="19" t="s">
        <v>82</v>
      </c>
    </row>
    <row r="331" s="13" customFormat="1">
      <c r="A331" s="13"/>
      <c r="B331" s="224"/>
      <c r="C331" s="225"/>
      <c r="D331" s="226" t="s">
        <v>150</v>
      </c>
      <c r="E331" s="227" t="s">
        <v>19</v>
      </c>
      <c r="F331" s="228" t="s">
        <v>605</v>
      </c>
      <c r="G331" s="225"/>
      <c r="H331" s="229">
        <v>92.400000000000006</v>
      </c>
      <c r="I331" s="230"/>
      <c r="J331" s="225"/>
      <c r="K331" s="225"/>
      <c r="L331" s="231"/>
      <c r="M331" s="232"/>
      <c r="N331" s="233"/>
      <c r="O331" s="233"/>
      <c r="P331" s="233"/>
      <c r="Q331" s="233"/>
      <c r="R331" s="233"/>
      <c r="S331" s="233"/>
      <c r="T331" s="234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5" t="s">
        <v>150</v>
      </c>
      <c r="AU331" s="235" t="s">
        <v>82</v>
      </c>
      <c r="AV331" s="13" t="s">
        <v>82</v>
      </c>
      <c r="AW331" s="13" t="s">
        <v>33</v>
      </c>
      <c r="AX331" s="13" t="s">
        <v>72</v>
      </c>
      <c r="AY331" s="235" t="s">
        <v>134</v>
      </c>
    </row>
    <row r="332" s="13" customFormat="1">
      <c r="A332" s="13"/>
      <c r="B332" s="224"/>
      <c r="C332" s="225"/>
      <c r="D332" s="226" t="s">
        <v>150</v>
      </c>
      <c r="E332" s="227" t="s">
        <v>19</v>
      </c>
      <c r="F332" s="228" t="s">
        <v>606</v>
      </c>
      <c r="G332" s="225"/>
      <c r="H332" s="229">
        <v>11.625</v>
      </c>
      <c r="I332" s="230"/>
      <c r="J332" s="225"/>
      <c r="K332" s="225"/>
      <c r="L332" s="231"/>
      <c r="M332" s="232"/>
      <c r="N332" s="233"/>
      <c r="O332" s="233"/>
      <c r="P332" s="233"/>
      <c r="Q332" s="233"/>
      <c r="R332" s="233"/>
      <c r="S332" s="233"/>
      <c r="T332" s="234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5" t="s">
        <v>150</v>
      </c>
      <c r="AU332" s="235" t="s">
        <v>82</v>
      </c>
      <c r="AV332" s="13" t="s">
        <v>82</v>
      </c>
      <c r="AW332" s="13" t="s">
        <v>33</v>
      </c>
      <c r="AX332" s="13" t="s">
        <v>72</v>
      </c>
      <c r="AY332" s="235" t="s">
        <v>134</v>
      </c>
    </row>
    <row r="333" s="13" customFormat="1">
      <c r="A333" s="13"/>
      <c r="B333" s="224"/>
      <c r="C333" s="225"/>
      <c r="D333" s="226" t="s">
        <v>150</v>
      </c>
      <c r="E333" s="227" t="s">
        <v>19</v>
      </c>
      <c r="F333" s="228" t="s">
        <v>607</v>
      </c>
      <c r="G333" s="225"/>
      <c r="H333" s="229">
        <v>10</v>
      </c>
      <c r="I333" s="230"/>
      <c r="J333" s="225"/>
      <c r="K333" s="225"/>
      <c r="L333" s="231"/>
      <c r="M333" s="232"/>
      <c r="N333" s="233"/>
      <c r="O333" s="233"/>
      <c r="P333" s="233"/>
      <c r="Q333" s="233"/>
      <c r="R333" s="233"/>
      <c r="S333" s="233"/>
      <c r="T333" s="234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5" t="s">
        <v>150</v>
      </c>
      <c r="AU333" s="235" t="s">
        <v>82</v>
      </c>
      <c r="AV333" s="13" t="s">
        <v>82</v>
      </c>
      <c r="AW333" s="13" t="s">
        <v>33</v>
      </c>
      <c r="AX333" s="13" t="s">
        <v>72</v>
      </c>
      <c r="AY333" s="235" t="s">
        <v>134</v>
      </c>
    </row>
    <row r="334" s="14" customFormat="1">
      <c r="A334" s="14"/>
      <c r="B334" s="236"/>
      <c r="C334" s="237"/>
      <c r="D334" s="226" t="s">
        <v>150</v>
      </c>
      <c r="E334" s="238" t="s">
        <v>19</v>
      </c>
      <c r="F334" s="239" t="s">
        <v>153</v>
      </c>
      <c r="G334" s="237"/>
      <c r="H334" s="240">
        <v>114.02500000000001</v>
      </c>
      <c r="I334" s="241"/>
      <c r="J334" s="237"/>
      <c r="K334" s="237"/>
      <c r="L334" s="242"/>
      <c r="M334" s="243"/>
      <c r="N334" s="244"/>
      <c r="O334" s="244"/>
      <c r="P334" s="244"/>
      <c r="Q334" s="244"/>
      <c r="R334" s="244"/>
      <c r="S334" s="244"/>
      <c r="T334" s="245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6" t="s">
        <v>150</v>
      </c>
      <c r="AU334" s="246" t="s">
        <v>82</v>
      </c>
      <c r="AV334" s="14" t="s">
        <v>142</v>
      </c>
      <c r="AW334" s="14" t="s">
        <v>33</v>
      </c>
      <c r="AX334" s="14" t="s">
        <v>80</v>
      </c>
      <c r="AY334" s="246" t="s">
        <v>134</v>
      </c>
    </row>
    <row r="335" s="2" customFormat="1" ht="16.5" customHeight="1">
      <c r="A335" s="40"/>
      <c r="B335" s="41"/>
      <c r="C335" s="206" t="s">
        <v>608</v>
      </c>
      <c r="D335" s="206" t="s">
        <v>137</v>
      </c>
      <c r="E335" s="207" t="s">
        <v>609</v>
      </c>
      <c r="F335" s="208" t="s">
        <v>610</v>
      </c>
      <c r="G335" s="209" t="s">
        <v>140</v>
      </c>
      <c r="H335" s="210">
        <v>390.44999999999999</v>
      </c>
      <c r="I335" s="211"/>
      <c r="J335" s="212">
        <f>ROUND(I335*H335,2)</f>
        <v>0</v>
      </c>
      <c r="K335" s="208" t="s">
        <v>141</v>
      </c>
      <c r="L335" s="46"/>
      <c r="M335" s="213" t="s">
        <v>19</v>
      </c>
      <c r="N335" s="214" t="s">
        <v>43</v>
      </c>
      <c r="O335" s="86"/>
      <c r="P335" s="215">
        <f>O335*H335</f>
        <v>0</v>
      </c>
      <c r="Q335" s="215">
        <v>0.0014</v>
      </c>
      <c r="R335" s="215">
        <f>Q335*H335</f>
        <v>0.54662999999999995</v>
      </c>
      <c r="S335" s="215">
        <v>0</v>
      </c>
      <c r="T335" s="216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17" t="s">
        <v>231</v>
      </c>
      <c r="AT335" s="217" t="s">
        <v>137</v>
      </c>
      <c r="AU335" s="217" t="s">
        <v>82</v>
      </c>
      <c r="AY335" s="19" t="s">
        <v>134</v>
      </c>
      <c r="BE335" s="218">
        <f>IF(N335="základní",J335,0)</f>
        <v>0</v>
      </c>
      <c r="BF335" s="218">
        <f>IF(N335="snížená",J335,0)</f>
        <v>0</v>
      </c>
      <c r="BG335" s="218">
        <f>IF(N335="zákl. přenesená",J335,0)</f>
        <v>0</v>
      </c>
      <c r="BH335" s="218">
        <f>IF(N335="sníž. přenesená",J335,0)</f>
        <v>0</v>
      </c>
      <c r="BI335" s="218">
        <f>IF(N335="nulová",J335,0)</f>
        <v>0</v>
      </c>
      <c r="BJ335" s="19" t="s">
        <v>80</v>
      </c>
      <c r="BK335" s="218">
        <f>ROUND(I335*H335,2)</f>
        <v>0</v>
      </c>
      <c r="BL335" s="19" t="s">
        <v>231</v>
      </c>
      <c r="BM335" s="217" t="s">
        <v>611</v>
      </c>
    </row>
    <row r="336" s="2" customFormat="1">
      <c r="A336" s="40"/>
      <c r="B336" s="41"/>
      <c r="C336" s="42"/>
      <c r="D336" s="219" t="s">
        <v>144</v>
      </c>
      <c r="E336" s="42"/>
      <c r="F336" s="220" t="s">
        <v>612</v>
      </c>
      <c r="G336" s="42"/>
      <c r="H336" s="42"/>
      <c r="I336" s="221"/>
      <c r="J336" s="42"/>
      <c r="K336" s="42"/>
      <c r="L336" s="46"/>
      <c r="M336" s="222"/>
      <c r="N336" s="223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144</v>
      </c>
      <c r="AU336" s="19" t="s">
        <v>82</v>
      </c>
    </row>
    <row r="337" s="13" customFormat="1">
      <c r="A337" s="13"/>
      <c r="B337" s="224"/>
      <c r="C337" s="225"/>
      <c r="D337" s="226" t="s">
        <v>150</v>
      </c>
      <c r="E337" s="227" t="s">
        <v>19</v>
      </c>
      <c r="F337" s="228" t="s">
        <v>613</v>
      </c>
      <c r="G337" s="225"/>
      <c r="H337" s="229">
        <v>390.44999999999999</v>
      </c>
      <c r="I337" s="230"/>
      <c r="J337" s="225"/>
      <c r="K337" s="225"/>
      <c r="L337" s="231"/>
      <c r="M337" s="232"/>
      <c r="N337" s="233"/>
      <c r="O337" s="233"/>
      <c r="P337" s="233"/>
      <c r="Q337" s="233"/>
      <c r="R337" s="233"/>
      <c r="S337" s="233"/>
      <c r="T337" s="23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5" t="s">
        <v>150</v>
      </c>
      <c r="AU337" s="235" t="s">
        <v>82</v>
      </c>
      <c r="AV337" s="13" t="s">
        <v>82</v>
      </c>
      <c r="AW337" s="13" t="s">
        <v>33</v>
      </c>
      <c r="AX337" s="13" t="s">
        <v>80</v>
      </c>
      <c r="AY337" s="235" t="s">
        <v>134</v>
      </c>
    </row>
    <row r="338" s="2" customFormat="1" ht="24.15" customHeight="1">
      <c r="A338" s="40"/>
      <c r="B338" s="41"/>
      <c r="C338" s="206" t="s">
        <v>614</v>
      </c>
      <c r="D338" s="206" t="s">
        <v>137</v>
      </c>
      <c r="E338" s="207" t="s">
        <v>615</v>
      </c>
      <c r="F338" s="208" t="s">
        <v>616</v>
      </c>
      <c r="G338" s="209" t="s">
        <v>140</v>
      </c>
      <c r="H338" s="210">
        <v>220</v>
      </c>
      <c r="I338" s="211"/>
      <c r="J338" s="212">
        <f>ROUND(I338*H338,2)</f>
        <v>0</v>
      </c>
      <c r="K338" s="208" t="s">
        <v>141</v>
      </c>
      <c r="L338" s="46"/>
      <c r="M338" s="213" t="s">
        <v>19</v>
      </c>
      <c r="N338" s="214" t="s">
        <v>43</v>
      </c>
      <c r="O338" s="86"/>
      <c r="P338" s="215">
        <f>O338*H338</f>
        <v>0</v>
      </c>
      <c r="Q338" s="215">
        <v>0.013860000000000001</v>
      </c>
      <c r="R338" s="215">
        <f>Q338*H338</f>
        <v>3.0492000000000004</v>
      </c>
      <c r="S338" s="215">
        <v>0</v>
      </c>
      <c r="T338" s="216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17" t="s">
        <v>231</v>
      </c>
      <c r="AT338" s="217" t="s">
        <v>137</v>
      </c>
      <c r="AU338" s="217" t="s">
        <v>82</v>
      </c>
      <c r="AY338" s="19" t="s">
        <v>134</v>
      </c>
      <c r="BE338" s="218">
        <f>IF(N338="základní",J338,0)</f>
        <v>0</v>
      </c>
      <c r="BF338" s="218">
        <f>IF(N338="snížená",J338,0)</f>
        <v>0</v>
      </c>
      <c r="BG338" s="218">
        <f>IF(N338="zákl. přenesená",J338,0)</f>
        <v>0</v>
      </c>
      <c r="BH338" s="218">
        <f>IF(N338="sníž. přenesená",J338,0)</f>
        <v>0</v>
      </c>
      <c r="BI338" s="218">
        <f>IF(N338="nulová",J338,0)</f>
        <v>0</v>
      </c>
      <c r="BJ338" s="19" t="s">
        <v>80</v>
      </c>
      <c r="BK338" s="218">
        <f>ROUND(I338*H338,2)</f>
        <v>0</v>
      </c>
      <c r="BL338" s="19" t="s">
        <v>231</v>
      </c>
      <c r="BM338" s="217" t="s">
        <v>617</v>
      </c>
    </row>
    <row r="339" s="2" customFormat="1">
      <c r="A339" s="40"/>
      <c r="B339" s="41"/>
      <c r="C339" s="42"/>
      <c r="D339" s="219" t="s">
        <v>144</v>
      </c>
      <c r="E339" s="42"/>
      <c r="F339" s="220" t="s">
        <v>618</v>
      </c>
      <c r="G339" s="42"/>
      <c r="H339" s="42"/>
      <c r="I339" s="221"/>
      <c r="J339" s="42"/>
      <c r="K339" s="42"/>
      <c r="L339" s="46"/>
      <c r="M339" s="222"/>
      <c r="N339" s="223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144</v>
      </c>
      <c r="AU339" s="19" t="s">
        <v>82</v>
      </c>
    </row>
    <row r="340" s="2" customFormat="1" ht="24.15" customHeight="1">
      <c r="A340" s="40"/>
      <c r="B340" s="41"/>
      <c r="C340" s="206" t="s">
        <v>619</v>
      </c>
      <c r="D340" s="206" t="s">
        <v>137</v>
      </c>
      <c r="E340" s="207" t="s">
        <v>620</v>
      </c>
      <c r="F340" s="208" t="s">
        <v>621</v>
      </c>
      <c r="G340" s="209" t="s">
        <v>140</v>
      </c>
      <c r="H340" s="210">
        <v>220</v>
      </c>
      <c r="I340" s="211"/>
      <c r="J340" s="212">
        <f>ROUND(I340*H340,2)</f>
        <v>0</v>
      </c>
      <c r="K340" s="208" t="s">
        <v>141</v>
      </c>
      <c r="L340" s="46"/>
      <c r="M340" s="213" t="s">
        <v>19</v>
      </c>
      <c r="N340" s="214" t="s">
        <v>43</v>
      </c>
      <c r="O340" s="86"/>
      <c r="P340" s="215">
        <f>O340*H340</f>
        <v>0</v>
      </c>
      <c r="Q340" s="215">
        <v>0</v>
      </c>
      <c r="R340" s="215">
        <f>Q340*H340</f>
        <v>0</v>
      </c>
      <c r="S340" s="215">
        <v>0</v>
      </c>
      <c r="T340" s="216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17" t="s">
        <v>231</v>
      </c>
      <c r="AT340" s="217" t="s">
        <v>137</v>
      </c>
      <c r="AU340" s="217" t="s">
        <v>82</v>
      </c>
      <c r="AY340" s="19" t="s">
        <v>134</v>
      </c>
      <c r="BE340" s="218">
        <f>IF(N340="základní",J340,0)</f>
        <v>0</v>
      </c>
      <c r="BF340" s="218">
        <f>IF(N340="snížená",J340,0)</f>
        <v>0</v>
      </c>
      <c r="BG340" s="218">
        <f>IF(N340="zákl. přenesená",J340,0)</f>
        <v>0</v>
      </c>
      <c r="BH340" s="218">
        <f>IF(N340="sníž. přenesená",J340,0)</f>
        <v>0</v>
      </c>
      <c r="BI340" s="218">
        <f>IF(N340="nulová",J340,0)</f>
        <v>0</v>
      </c>
      <c r="BJ340" s="19" t="s">
        <v>80</v>
      </c>
      <c r="BK340" s="218">
        <f>ROUND(I340*H340,2)</f>
        <v>0</v>
      </c>
      <c r="BL340" s="19" t="s">
        <v>231</v>
      </c>
      <c r="BM340" s="217" t="s">
        <v>622</v>
      </c>
    </row>
    <row r="341" s="2" customFormat="1">
      <c r="A341" s="40"/>
      <c r="B341" s="41"/>
      <c r="C341" s="42"/>
      <c r="D341" s="219" t="s">
        <v>144</v>
      </c>
      <c r="E341" s="42"/>
      <c r="F341" s="220" t="s">
        <v>623</v>
      </c>
      <c r="G341" s="42"/>
      <c r="H341" s="42"/>
      <c r="I341" s="221"/>
      <c r="J341" s="42"/>
      <c r="K341" s="42"/>
      <c r="L341" s="46"/>
      <c r="M341" s="222"/>
      <c r="N341" s="223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144</v>
      </c>
      <c r="AU341" s="19" t="s">
        <v>82</v>
      </c>
    </row>
    <row r="342" s="2" customFormat="1" ht="16.5" customHeight="1">
      <c r="A342" s="40"/>
      <c r="B342" s="41"/>
      <c r="C342" s="247" t="s">
        <v>236</v>
      </c>
      <c r="D342" s="247" t="s">
        <v>155</v>
      </c>
      <c r="E342" s="248" t="s">
        <v>624</v>
      </c>
      <c r="F342" s="249" t="s">
        <v>625</v>
      </c>
      <c r="G342" s="250" t="s">
        <v>140</v>
      </c>
      <c r="H342" s="251">
        <v>247.16999999999999</v>
      </c>
      <c r="I342" s="252"/>
      <c r="J342" s="253">
        <f>ROUND(I342*H342,2)</f>
        <v>0</v>
      </c>
      <c r="K342" s="249" t="s">
        <v>141</v>
      </c>
      <c r="L342" s="254"/>
      <c r="M342" s="255" t="s">
        <v>19</v>
      </c>
      <c r="N342" s="256" t="s">
        <v>43</v>
      </c>
      <c r="O342" s="86"/>
      <c r="P342" s="215">
        <f>O342*H342</f>
        <v>0</v>
      </c>
      <c r="Q342" s="215">
        <v>0.00011</v>
      </c>
      <c r="R342" s="215">
        <f>Q342*H342</f>
        <v>0.0271887</v>
      </c>
      <c r="S342" s="215">
        <v>0</v>
      </c>
      <c r="T342" s="216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17" t="s">
        <v>299</v>
      </c>
      <c r="AT342" s="217" t="s">
        <v>155</v>
      </c>
      <c r="AU342" s="217" t="s">
        <v>82</v>
      </c>
      <c r="AY342" s="19" t="s">
        <v>134</v>
      </c>
      <c r="BE342" s="218">
        <f>IF(N342="základní",J342,0)</f>
        <v>0</v>
      </c>
      <c r="BF342" s="218">
        <f>IF(N342="snížená",J342,0)</f>
        <v>0</v>
      </c>
      <c r="BG342" s="218">
        <f>IF(N342="zákl. přenesená",J342,0)</f>
        <v>0</v>
      </c>
      <c r="BH342" s="218">
        <f>IF(N342="sníž. přenesená",J342,0)</f>
        <v>0</v>
      </c>
      <c r="BI342" s="218">
        <f>IF(N342="nulová",J342,0)</f>
        <v>0</v>
      </c>
      <c r="BJ342" s="19" t="s">
        <v>80</v>
      </c>
      <c r="BK342" s="218">
        <f>ROUND(I342*H342,2)</f>
        <v>0</v>
      </c>
      <c r="BL342" s="19" t="s">
        <v>231</v>
      </c>
      <c r="BM342" s="217" t="s">
        <v>626</v>
      </c>
    </row>
    <row r="343" s="13" customFormat="1">
      <c r="A343" s="13"/>
      <c r="B343" s="224"/>
      <c r="C343" s="225"/>
      <c r="D343" s="226" t="s">
        <v>150</v>
      </c>
      <c r="E343" s="225"/>
      <c r="F343" s="228" t="s">
        <v>627</v>
      </c>
      <c r="G343" s="225"/>
      <c r="H343" s="229">
        <v>247.16999999999999</v>
      </c>
      <c r="I343" s="230"/>
      <c r="J343" s="225"/>
      <c r="K343" s="225"/>
      <c r="L343" s="231"/>
      <c r="M343" s="232"/>
      <c r="N343" s="233"/>
      <c r="O343" s="233"/>
      <c r="P343" s="233"/>
      <c r="Q343" s="233"/>
      <c r="R343" s="233"/>
      <c r="S343" s="233"/>
      <c r="T343" s="234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5" t="s">
        <v>150</v>
      </c>
      <c r="AU343" s="235" t="s">
        <v>82</v>
      </c>
      <c r="AV343" s="13" t="s">
        <v>82</v>
      </c>
      <c r="AW343" s="13" t="s">
        <v>4</v>
      </c>
      <c r="AX343" s="13" t="s">
        <v>80</v>
      </c>
      <c r="AY343" s="235" t="s">
        <v>134</v>
      </c>
    </row>
    <row r="344" s="2" customFormat="1" ht="24.15" customHeight="1">
      <c r="A344" s="40"/>
      <c r="B344" s="41"/>
      <c r="C344" s="206" t="s">
        <v>628</v>
      </c>
      <c r="D344" s="206" t="s">
        <v>137</v>
      </c>
      <c r="E344" s="207" t="s">
        <v>629</v>
      </c>
      <c r="F344" s="208" t="s">
        <v>630</v>
      </c>
      <c r="G344" s="209" t="s">
        <v>140</v>
      </c>
      <c r="H344" s="210">
        <v>220</v>
      </c>
      <c r="I344" s="211"/>
      <c r="J344" s="212">
        <f>ROUND(I344*H344,2)</f>
        <v>0</v>
      </c>
      <c r="K344" s="208" t="s">
        <v>141</v>
      </c>
      <c r="L344" s="46"/>
      <c r="M344" s="213" t="s">
        <v>19</v>
      </c>
      <c r="N344" s="214" t="s">
        <v>43</v>
      </c>
      <c r="O344" s="86"/>
      <c r="P344" s="215">
        <f>O344*H344</f>
        <v>0</v>
      </c>
      <c r="Q344" s="215">
        <v>0</v>
      </c>
      <c r="R344" s="215">
        <f>Q344*H344</f>
        <v>0</v>
      </c>
      <c r="S344" s="215">
        <v>0</v>
      </c>
      <c r="T344" s="216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17" t="s">
        <v>231</v>
      </c>
      <c r="AT344" s="217" t="s">
        <v>137</v>
      </c>
      <c r="AU344" s="217" t="s">
        <v>82</v>
      </c>
      <c r="AY344" s="19" t="s">
        <v>134</v>
      </c>
      <c r="BE344" s="218">
        <f>IF(N344="základní",J344,0)</f>
        <v>0</v>
      </c>
      <c r="BF344" s="218">
        <f>IF(N344="snížená",J344,0)</f>
        <v>0</v>
      </c>
      <c r="BG344" s="218">
        <f>IF(N344="zákl. přenesená",J344,0)</f>
        <v>0</v>
      </c>
      <c r="BH344" s="218">
        <f>IF(N344="sníž. přenesená",J344,0)</f>
        <v>0</v>
      </c>
      <c r="BI344" s="218">
        <f>IF(N344="nulová",J344,0)</f>
        <v>0</v>
      </c>
      <c r="BJ344" s="19" t="s">
        <v>80</v>
      </c>
      <c r="BK344" s="218">
        <f>ROUND(I344*H344,2)</f>
        <v>0</v>
      </c>
      <c r="BL344" s="19" t="s">
        <v>231</v>
      </c>
      <c r="BM344" s="217" t="s">
        <v>631</v>
      </c>
    </row>
    <row r="345" s="2" customFormat="1">
      <c r="A345" s="40"/>
      <c r="B345" s="41"/>
      <c r="C345" s="42"/>
      <c r="D345" s="219" t="s">
        <v>144</v>
      </c>
      <c r="E345" s="42"/>
      <c r="F345" s="220" t="s">
        <v>632</v>
      </c>
      <c r="G345" s="42"/>
      <c r="H345" s="42"/>
      <c r="I345" s="221"/>
      <c r="J345" s="42"/>
      <c r="K345" s="42"/>
      <c r="L345" s="46"/>
      <c r="M345" s="222"/>
      <c r="N345" s="223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144</v>
      </c>
      <c r="AU345" s="19" t="s">
        <v>82</v>
      </c>
    </row>
    <row r="346" s="2" customFormat="1" ht="16.5" customHeight="1">
      <c r="A346" s="40"/>
      <c r="B346" s="41"/>
      <c r="C346" s="247" t="s">
        <v>633</v>
      </c>
      <c r="D346" s="247" t="s">
        <v>155</v>
      </c>
      <c r="E346" s="248" t="s">
        <v>634</v>
      </c>
      <c r="F346" s="249" t="s">
        <v>635</v>
      </c>
      <c r="G346" s="250" t="s">
        <v>140</v>
      </c>
      <c r="H346" s="251">
        <v>224.40000000000001</v>
      </c>
      <c r="I346" s="252"/>
      <c r="J346" s="253">
        <f>ROUND(I346*H346,2)</f>
        <v>0</v>
      </c>
      <c r="K346" s="249" t="s">
        <v>141</v>
      </c>
      <c r="L346" s="254"/>
      <c r="M346" s="255" t="s">
        <v>19</v>
      </c>
      <c r="N346" s="256" t="s">
        <v>43</v>
      </c>
      <c r="O346" s="86"/>
      <c r="P346" s="215">
        <f>O346*H346</f>
        <v>0</v>
      </c>
      <c r="Q346" s="215">
        <v>0.0022399999999999998</v>
      </c>
      <c r="R346" s="215">
        <f>Q346*H346</f>
        <v>0.50265599999999999</v>
      </c>
      <c r="S346" s="215">
        <v>0</v>
      </c>
      <c r="T346" s="216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17" t="s">
        <v>299</v>
      </c>
      <c r="AT346" s="217" t="s">
        <v>155</v>
      </c>
      <c r="AU346" s="217" t="s">
        <v>82</v>
      </c>
      <c r="AY346" s="19" t="s">
        <v>134</v>
      </c>
      <c r="BE346" s="218">
        <f>IF(N346="základní",J346,0)</f>
        <v>0</v>
      </c>
      <c r="BF346" s="218">
        <f>IF(N346="snížená",J346,0)</f>
        <v>0</v>
      </c>
      <c r="BG346" s="218">
        <f>IF(N346="zákl. přenesená",J346,0)</f>
        <v>0</v>
      </c>
      <c r="BH346" s="218">
        <f>IF(N346="sníž. přenesená",J346,0)</f>
        <v>0</v>
      </c>
      <c r="BI346" s="218">
        <f>IF(N346="nulová",J346,0)</f>
        <v>0</v>
      </c>
      <c r="BJ346" s="19" t="s">
        <v>80</v>
      </c>
      <c r="BK346" s="218">
        <f>ROUND(I346*H346,2)</f>
        <v>0</v>
      </c>
      <c r="BL346" s="19" t="s">
        <v>231</v>
      </c>
      <c r="BM346" s="217" t="s">
        <v>636</v>
      </c>
    </row>
    <row r="347" s="13" customFormat="1">
      <c r="A347" s="13"/>
      <c r="B347" s="224"/>
      <c r="C347" s="225"/>
      <c r="D347" s="226" t="s">
        <v>150</v>
      </c>
      <c r="E347" s="225"/>
      <c r="F347" s="228" t="s">
        <v>637</v>
      </c>
      <c r="G347" s="225"/>
      <c r="H347" s="229">
        <v>224.40000000000001</v>
      </c>
      <c r="I347" s="230"/>
      <c r="J347" s="225"/>
      <c r="K347" s="225"/>
      <c r="L347" s="231"/>
      <c r="M347" s="232"/>
      <c r="N347" s="233"/>
      <c r="O347" s="233"/>
      <c r="P347" s="233"/>
      <c r="Q347" s="233"/>
      <c r="R347" s="233"/>
      <c r="S347" s="233"/>
      <c r="T347" s="234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5" t="s">
        <v>150</v>
      </c>
      <c r="AU347" s="235" t="s">
        <v>82</v>
      </c>
      <c r="AV347" s="13" t="s">
        <v>82</v>
      </c>
      <c r="AW347" s="13" t="s">
        <v>4</v>
      </c>
      <c r="AX347" s="13" t="s">
        <v>80</v>
      </c>
      <c r="AY347" s="235" t="s">
        <v>134</v>
      </c>
    </row>
    <row r="348" s="2" customFormat="1" ht="21.75" customHeight="1">
      <c r="A348" s="40"/>
      <c r="B348" s="41"/>
      <c r="C348" s="206" t="s">
        <v>638</v>
      </c>
      <c r="D348" s="206" t="s">
        <v>137</v>
      </c>
      <c r="E348" s="207" t="s">
        <v>639</v>
      </c>
      <c r="F348" s="208" t="s">
        <v>640</v>
      </c>
      <c r="G348" s="209" t="s">
        <v>140</v>
      </c>
      <c r="H348" s="210">
        <v>220</v>
      </c>
      <c r="I348" s="211"/>
      <c r="J348" s="212">
        <f>ROUND(I348*H348,2)</f>
        <v>0</v>
      </c>
      <c r="K348" s="208" t="s">
        <v>141</v>
      </c>
      <c r="L348" s="46"/>
      <c r="M348" s="213" t="s">
        <v>19</v>
      </c>
      <c r="N348" s="214" t="s">
        <v>43</v>
      </c>
      <c r="O348" s="86"/>
      <c r="P348" s="215">
        <f>O348*H348</f>
        <v>0</v>
      </c>
      <c r="Q348" s="215">
        <v>0.00069999999999999999</v>
      </c>
      <c r="R348" s="215">
        <f>Q348*H348</f>
        <v>0.154</v>
      </c>
      <c r="S348" s="215">
        <v>0</v>
      </c>
      <c r="T348" s="216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7" t="s">
        <v>231</v>
      </c>
      <c r="AT348" s="217" t="s">
        <v>137</v>
      </c>
      <c r="AU348" s="217" t="s">
        <v>82</v>
      </c>
      <c r="AY348" s="19" t="s">
        <v>134</v>
      </c>
      <c r="BE348" s="218">
        <f>IF(N348="základní",J348,0)</f>
        <v>0</v>
      </c>
      <c r="BF348" s="218">
        <f>IF(N348="snížená",J348,0)</f>
        <v>0</v>
      </c>
      <c r="BG348" s="218">
        <f>IF(N348="zákl. přenesená",J348,0)</f>
        <v>0</v>
      </c>
      <c r="BH348" s="218">
        <f>IF(N348="sníž. přenesená",J348,0)</f>
        <v>0</v>
      </c>
      <c r="BI348" s="218">
        <f>IF(N348="nulová",J348,0)</f>
        <v>0</v>
      </c>
      <c r="BJ348" s="19" t="s">
        <v>80</v>
      </c>
      <c r="BK348" s="218">
        <f>ROUND(I348*H348,2)</f>
        <v>0</v>
      </c>
      <c r="BL348" s="19" t="s">
        <v>231</v>
      </c>
      <c r="BM348" s="217" t="s">
        <v>641</v>
      </c>
    </row>
    <row r="349" s="2" customFormat="1">
      <c r="A349" s="40"/>
      <c r="B349" s="41"/>
      <c r="C349" s="42"/>
      <c r="D349" s="219" t="s">
        <v>144</v>
      </c>
      <c r="E349" s="42"/>
      <c r="F349" s="220" t="s">
        <v>642</v>
      </c>
      <c r="G349" s="42"/>
      <c r="H349" s="42"/>
      <c r="I349" s="221"/>
      <c r="J349" s="42"/>
      <c r="K349" s="42"/>
      <c r="L349" s="46"/>
      <c r="M349" s="222"/>
      <c r="N349" s="223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144</v>
      </c>
      <c r="AU349" s="19" t="s">
        <v>82</v>
      </c>
    </row>
    <row r="350" s="2" customFormat="1" ht="24.15" customHeight="1">
      <c r="A350" s="40"/>
      <c r="B350" s="41"/>
      <c r="C350" s="206" t="s">
        <v>643</v>
      </c>
      <c r="D350" s="206" t="s">
        <v>137</v>
      </c>
      <c r="E350" s="207" t="s">
        <v>644</v>
      </c>
      <c r="F350" s="208" t="s">
        <v>645</v>
      </c>
      <c r="G350" s="209" t="s">
        <v>431</v>
      </c>
      <c r="H350" s="210">
        <v>11.199999999999999</v>
      </c>
      <c r="I350" s="211"/>
      <c r="J350" s="212">
        <f>ROUND(I350*H350,2)</f>
        <v>0</v>
      </c>
      <c r="K350" s="208" t="s">
        <v>141</v>
      </c>
      <c r="L350" s="46"/>
      <c r="M350" s="213" t="s">
        <v>19</v>
      </c>
      <c r="N350" s="214" t="s">
        <v>43</v>
      </c>
      <c r="O350" s="86"/>
      <c r="P350" s="215">
        <f>O350*H350</f>
        <v>0</v>
      </c>
      <c r="Q350" s="215">
        <v>0.019310000000000001</v>
      </c>
      <c r="R350" s="215">
        <f>Q350*H350</f>
        <v>0.21627199999999999</v>
      </c>
      <c r="S350" s="215">
        <v>0</v>
      </c>
      <c r="T350" s="216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17" t="s">
        <v>231</v>
      </c>
      <c r="AT350" s="217" t="s">
        <v>137</v>
      </c>
      <c r="AU350" s="217" t="s">
        <v>82</v>
      </c>
      <c r="AY350" s="19" t="s">
        <v>134</v>
      </c>
      <c r="BE350" s="218">
        <f>IF(N350="základní",J350,0)</f>
        <v>0</v>
      </c>
      <c r="BF350" s="218">
        <f>IF(N350="snížená",J350,0)</f>
        <v>0</v>
      </c>
      <c r="BG350" s="218">
        <f>IF(N350="zákl. přenesená",J350,0)</f>
        <v>0</v>
      </c>
      <c r="BH350" s="218">
        <f>IF(N350="sníž. přenesená",J350,0)</f>
        <v>0</v>
      </c>
      <c r="BI350" s="218">
        <f>IF(N350="nulová",J350,0)</f>
        <v>0</v>
      </c>
      <c r="BJ350" s="19" t="s">
        <v>80</v>
      </c>
      <c r="BK350" s="218">
        <f>ROUND(I350*H350,2)</f>
        <v>0</v>
      </c>
      <c r="BL350" s="19" t="s">
        <v>231</v>
      </c>
      <c r="BM350" s="217" t="s">
        <v>646</v>
      </c>
    </row>
    <row r="351" s="2" customFormat="1">
      <c r="A351" s="40"/>
      <c r="B351" s="41"/>
      <c r="C351" s="42"/>
      <c r="D351" s="219" t="s">
        <v>144</v>
      </c>
      <c r="E351" s="42"/>
      <c r="F351" s="220" t="s">
        <v>647</v>
      </c>
      <c r="G351" s="42"/>
      <c r="H351" s="42"/>
      <c r="I351" s="221"/>
      <c r="J351" s="42"/>
      <c r="K351" s="42"/>
      <c r="L351" s="46"/>
      <c r="M351" s="222"/>
      <c r="N351" s="223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144</v>
      </c>
      <c r="AU351" s="19" t="s">
        <v>82</v>
      </c>
    </row>
    <row r="352" s="13" customFormat="1">
      <c r="A352" s="13"/>
      <c r="B352" s="224"/>
      <c r="C352" s="225"/>
      <c r="D352" s="226" t="s">
        <v>150</v>
      </c>
      <c r="E352" s="227" t="s">
        <v>19</v>
      </c>
      <c r="F352" s="228" t="s">
        <v>648</v>
      </c>
      <c r="G352" s="225"/>
      <c r="H352" s="229">
        <v>11.199999999999999</v>
      </c>
      <c r="I352" s="230"/>
      <c r="J352" s="225"/>
      <c r="K352" s="225"/>
      <c r="L352" s="231"/>
      <c r="M352" s="232"/>
      <c r="N352" s="233"/>
      <c r="O352" s="233"/>
      <c r="P352" s="233"/>
      <c r="Q352" s="233"/>
      <c r="R352" s="233"/>
      <c r="S352" s="233"/>
      <c r="T352" s="234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5" t="s">
        <v>150</v>
      </c>
      <c r="AU352" s="235" t="s">
        <v>82</v>
      </c>
      <c r="AV352" s="13" t="s">
        <v>82</v>
      </c>
      <c r="AW352" s="13" t="s">
        <v>33</v>
      </c>
      <c r="AX352" s="13" t="s">
        <v>80</v>
      </c>
      <c r="AY352" s="235" t="s">
        <v>134</v>
      </c>
    </row>
    <row r="353" s="2" customFormat="1" ht="24.15" customHeight="1">
      <c r="A353" s="40"/>
      <c r="B353" s="41"/>
      <c r="C353" s="206" t="s">
        <v>649</v>
      </c>
      <c r="D353" s="206" t="s">
        <v>137</v>
      </c>
      <c r="E353" s="207" t="s">
        <v>650</v>
      </c>
      <c r="F353" s="208" t="s">
        <v>651</v>
      </c>
      <c r="G353" s="209" t="s">
        <v>140</v>
      </c>
      <c r="H353" s="210">
        <v>233</v>
      </c>
      <c r="I353" s="211"/>
      <c r="J353" s="212">
        <f>ROUND(I353*H353,2)</f>
        <v>0</v>
      </c>
      <c r="K353" s="208" t="s">
        <v>141</v>
      </c>
      <c r="L353" s="46"/>
      <c r="M353" s="213" t="s">
        <v>19</v>
      </c>
      <c r="N353" s="214" t="s">
        <v>43</v>
      </c>
      <c r="O353" s="86"/>
      <c r="P353" s="215">
        <f>O353*H353</f>
        <v>0</v>
      </c>
      <c r="Q353" s="215">
        <v>0.029829999999999999</v>
      </c>
      <c r="R353" s="215">
        <f>Q353*H353</f>
        <v>6.9503899999999996</v>
      </c>
      <c r="S353" s="215">
        <v>0</v>
      </c>
      <c r="T353" s="216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17" t="s">
        <v>231</v>
      </c>
      <c r="AT353" s="217" t="s">
        <v>137</v>
      </c>
      <c r="AU353" s="217" t="s">
        <v>82</v>
      </c>
      <c r="AY353" s="19" t="s">
        <v>134</v>
      </c>
      <c r="BE353" s="218">
        <f>IF(N353="základní",J353,0)</f>
        <v>0</v>
      </c>
      <c r="BF353" s="218">
        <f>IF(N353="snížená",J353,0)</f>
        <v>0</v>
      </c>
      <c r="BG353" s="218">
        <f>IF(N353="zákl. přenesená",J353,0)</f>
        <v>0</v>
      </c>
      <c r="BH353" s="218">
        <f>IF(N353="sníž. přenesená",J353,0)</f>
        <v>0</v>
      </c>
      <c r="BI353" s="218">
        <f>IF(N353="nulová",J353,0)</f>
        <v>0</v>
      </c>
      <c r="BJ353" s="19" t="s">
        <v>80</v>
      </c>
      <c r="BK353" s="218">
        <f>ROUND(I353*H353,2)</f>
        <v>0</v>
      </c>
      <c r="BL353" s="19" t="s">
        <v>231</v>
      </c>
      <c r="BM353" s="217" t="s">
        <v>652</v>
      </c>
    </row>
    <row r="354" s="2" customFormat="1">
      <c r="A354" s="40"/>
      <c r="B354" s="41"/>
      <c r="C354" s="42"/>
      <c r="D354" s="219" t="s">
        <v>144</v>
      </c>
      <c r="E354" s="42"/>
      <c r="F354" s="220" t="s">
        <v>653</v>
      </c>
      <c r="G354" s="42"/>
      <c r="H354" s="42"/>
      <c r="I354" s="221"/>
      <c r="J354" s="42"/>
      <c r="K354" s="42"/>
      <c r="L354" s="46"/>
      <c r="M354" s="222"/>
      <c r="N354" s="223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144</v>
      </c>
      <c r="AU354" s="19" t="s">
        <v>82</v>
      </c>
    </row>
    <row r="355" s="15" customFormat="1">
      <c r="A355" s="15"/>
      <c r="B355" s="257"/>
      <c r="C355" s="258"/>
      <c r="D355" s="226" t="s">
        <v>150</v>
      </c>
      <c r="E355" s="259" t="s">
        <v>19</v>
      </c>
      <c r="F355" s="260" t="s">
        <v>170</v>
      </c>
      <c r="G355" s="258"/>
      <c r="H355" s="259" t="s">
        <v>19</v>
      </c>
      <c r="I355" s="261"/>
      <c r="J355" s="258"/>
      <c r="K355" s="258"/>
      <c r="L355" s="262"/>
      <c r="M355" s="263"/>
      <c r="N355" s="264"/>
      <c r="O355" s="264"/>
      <c r="P355" s="264"/>
      <c r="Q355" s="264"/>
      <c r="R355" s="264"/>
      <c r="S355" s="264"/>
      <c r="T355" s="265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66" t="s">
        <v>150</v>
      </c>
      <c r="AU355" s="266" t="s">
        <v>82</v>
      </c>
      <c r="AV355" s="15" t="s">
        <v>80</v>
      </c>
      <c r="AW355" s="15" t="s">
        <v>33</v>
      </c>
      <c r="AX355" s="15" t="s">
        <v>72</v>
      </c>
      <c r="AY355" s="266" t="s">
        <v>134</v>
      </c>
    </row>
    <row r="356" s="13" customFormat="1">
      <c r="A356" s="13"/>
      <c r="B356" s="224"/>
      <c r="C356" s="225"/>
      <c r="D356" s="226" t="s">
        <v>150</v>
      </c>
      <c r="E356" s="227" t="s">
        <v>19</v>
      </c>
      <c r="F356" s="228" t="s">
        <v>171</v>
      </c>
      <c r="G356" s="225"/>
      <c r="H356" s="229">
        <v>233</v>
      </c>
      <c r="I356" s="230"/>
      <c r="J356" s="225"/>
      <c r="K356" s="225"/>
      <c r="L356" s="231"/>
      <c r="M356" s="232"/>
      <c r="N356" s="233"/>
      <c r="O356" s="233"/>
      <c r="P356" s="233"/>
      <c r="Q356" s="233"/>
      <c r="R356" s="233"/>
      <c r="S356" s="233"/>
      <c r="T356" s="234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5" t="s">
        <v>150</v>
      </c>
      <c r="AU356" s="235" t="s">
        <v>82</v>
      </c>
      <c r="AV356" s="13" t="s">
        <v>82</v>
      </c>
      <c r="AW356" s="13" t="s">
        <v>33</v>
      </c>
      <c r="AX356" s="13" t="s">
        <v>80</v>
      </c>
      <c r="AY356" s="235" t="s">
        <v>134</v>
      </c>
    </row>
    <row r="357" s="2" customFormat="1" ht="24.15" customHeight="1">
      <c r="A357" s="40"/>
      <c r="B357" s="41"/>
      <c r="C357" s="206" t="s">
        <v>654</v>
      </c>
      <c r="D357" s="206" t="s">
        <v>137</v>
      </c>
      <c r="E357" s="207" t="s">
        <v>655</v>
      </c>
      <c r="F357" s="208" t="s">
        <v>656</v>
      </c>
      <c r="G357" s="209" t="s">
        <v>140</v>
      </c>
      <c r="H357" s="210">
        <v>233</v>
      </c>
      <c r="I357" s="211"/>
      <c r="J357" s="212">
        <f>ROUND(I357*H357,2)</f>
        <v>0</v>
      </c>
      <c r="K357" s="208" t="s">
        <v>141</v>
      </c>
      <c r="L357" s="46"/>
      <c r="M357" s="213" t="s">
        <v>19</v>
      </c>
      <c r="N357" s="214" t="s">
        <v>43</v>
      </c>
      <c r="O357" s="86"/>
      <c r="P357" s="215">
        <f>O357*H357</f>
        <v>0</v>
      </c>
      <c r="Q357" s="215">
        <v>0.032710000000000003</v>
      </c>
      <c r="R357" s="215">
        <f>Q357*H357</f>
        <v>7.621430000000001</v>
      </c>
      <c r="S357" s="215">
        <v>0</v>
      </c>
      <c r="T357" s="216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17" t="s">
        <v>231</v>
      </c>
      <c r="AT357" s="217" t="s">
        <v>137</v>
      </c>
      <c r="AU357" s="217" t="s">
        <v>82</v>
      </c>
      <c r="AY357" s="19" t="s">
        <v>134</v>
      </c>
      <c r="BE357" s="218">
        <f>IF(N357="základní",J357,0)</f>
        <v>0</v>
      </c>
      <c r="BF357" s="218">
        <f>IF(N357="snížená",J357,0)</f>
        <v>0</v>
      </c>
      <c r="BG357" s="218">
        <f>IF(N357="zákl. přenesená",J357,0)</f>
        <v>0</v>
      </c>
      <c r="BH357" s="218">
        <f>IF(N357="sníž. přenesená",J357,0)</f>
        <v>0</v>
      </c>
      <c r="BI357" s="218">
        <f>IF(N357="nulová",J357,0)</f>
        <v>0</v>
      </c>
      <c r="BJ357" s="19" t="s">
        <v>80</v>
      </c>
      <c r="BK357" s="218">
        <f>ROUND(I357*H357,2)</f>
        <v>0</v>
      </c>
      <c r="BL357" s="19" t="s">
        <v>231</v>
      </c>
      <c r="BM357" s="217" t="s">
        <v>657</v>
      </c>
    </row>
    <row r="358" s="2" customFormat="1">
      <c r="A358" s="40"/>
      <c r="B358" s="41"/>
      <c r="C358" s="42"/>
      <c r="D358" s="219" t="s">
        <v>144</v>
      </c>
      <c r="E358" s="42"/>
      <c r="F358" s="220" t="s">
        <v>658</v>
      </c>
      <c r="G358" s="42"/>
      <c r="H358" s="42"/>
      <c r="I358" s="221"/>
      <c r="J358" s="42"/>
      <c r="K358" s="42"/>
      <c r="L358" s="46"/>
      <c r="M358" s="222"/>
      <c r="N358" s="223"/>
      <c r="O358" s="86"/>
      <c r="P358" s="86"/>
      <c r="Q358" s="86"/>
      <c r="R358" s="86"/>
      <c r="S358" s="86"/>
      <c r="T358" s="87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T358" s="19" t="s">
        <v>144</v>
      </c>
      <c r="AU358" s="19" t="s">
        <v>82</v>
      </c>
    </row>
    <row r="359" s="15" customFormat="1">
      <c r="A359" s="15"/>
      <c r="B359" s="257"/>
      <c r="C359" s="258"/>
      <c r="D359" s="226" t="s">
        <v>150</v>
      </c>
      <c r="E359" s="259" t="s">
        <v>19</v>
      </c>
      <c r="F359" s="260" t="s">
        <v>170</v>
      </c>
      <c r="G359" s="258"/>
      <c r="H359" s="259" t="s">
        <v>19</v>
      </c>
      <c r="I359" s="261"/>
      <c r="J359" s="258"/>
      <c r="K359" s="258"/>
      <c r="L359" s="262"/>
      <c r="M359" s="263"/>
      <c r="N359" s="264"/>
      <c r="O359" s="264"/>
      <c r="P359" s="264"/>
      <c r="Q359" s="264"/>
      <c r="R359" s="264"/>
      <c r="S359" s="264"/>
      <c r="T359" s="265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66" t="s">
        <v>150</v>
      </c>
      <c r="AU359" s="266" t="s">
        <v>82</v>
      </c>
      <c r="AV359" s="15" t="s">
        <v>80</v>
      </c>
      <c r="AW359" s="15" t="s">
        <v>33</v>
      </c>
      <c r="AX359" s="15" t="s">
        <v>72</v>
      </c>
      <c r="AY359" s="266" t="s">
        <v>134</v>
      </c>
    </row>
    <row r="360" s="13" customFormat="1">
      <c r="A360" s="13"/>
      <c r="B360" s="224"/>
      <c r="C360" s="225"/>
      <c r="D360" s="226" t="s">
        <v>150</v>
      </c>
      <c r="E360" s="227" t="s">
        <v>19</v>
      </c>
      <c r="F360" s="228" t="s">
        <v>171</v>
      </c>
      <c r="G360" s="225"/>
      <c r="H360" s="229">
        <v>233</v>
      </c>
      <c r="I360" s="230"/>
      <c r="J360" s="225"/>
      <c r="K360" s="225"/>
      <c r="L360" s="231"/>
      <c r="M360" s="232"/>
      <c r="N360" s="233"/>
      <c r="O360" s="233"/>
      <c r="P360" s="233"/>
      <c r="Q360" s="233"/>
      <c r="R360" s="233"/>
      <c r="S360" s="233"/>
      <c r="T360" s="234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5" t="s">
        <v>150</v>
      </c>
      <c r="AU360" s="235" t="s">
        <v>82</v>
      </c>
      <c r="AV360" s="13" t="s">
        <v>82</v>
      </c>
      <c r="AW360" s="13" t="s">
        <v>33</v>
      </c>
      <c r="AX360" s="13" t="s">
        <v>80</v>
      </c>
      <c r="AY360" s="235" t="s">
        <v>134</v>
      </c>
    </row>
    <row r="361" s="2" customFormat="1" ht="24.15" customHeight="1">
      <c r="A361" s="40"/>
      <c r="B361" s="41"/>
      <c r="C361" s="206" t="s">
        <v>659</v>
      </c>
      <c r="D361" s="206" t="s">
        <v>137</v>
      </c>
      <c r="E361" s="207" t="s">
        <v>660</v>
      </c>
      <c r="F361" s="208" t="s">
        <v>661</v>
      </c>
      <c r="G361" s="209" t="s">
        <v>140</v>
      </c>
      <c r="H361" s="210">
        <v>466</v>
      </c>
      <c r="I361" s="211"/>
      <c r="J361" s="212">
        <f>ROUND(I361*H361,2)</f>
        <v>0</v>
      </c>
      <c r="K361" s="208" t="s">
        <v>141</v>
      </c>
      <c r="L361" s="46"/>
      <c r="M361" s="213" t="s">
        <v>19</v>
      </c>
      <c r="N361" s="214" t="s">
        <v>43</v>
      </c>
      <c r="O361" s="86"/>
      <c r="P361" s="215">
        <f>O361*H361</f>
        <v>0</v>
      </c>
      <c r="Q361" s="215">
        <v>0.0050000000000000001</v>
      </c>
      <c r="R361" s="215">
        <f>Q361*H361</f>
        <v>2.3300000000000001</v>
      </c>
      <c r="S361" s="215">
        <v>0</v>
      </c>
      <c r="T361" s="216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17" t="s">
        <v>231</v>
      </c>
      <c r="AT361" s="217" t="s">
        <v>137</v>
      </c>
      <c r="AU361" s="217" t="s">
        <v>82</v>
      </c>
      <c r="AY361" s="19" t="s">
        <v>134</v>
      </c>
      <c r="BE361" s="218">
        <f>IF(N361="základní",J361,0)</f>
        <v>0</v>
      </c>
      <c r="BF361" s="218">
        <f>IF(N361="snížená",J361,0)</f>
        <v>0</v>
      </c>
      <c r="BG361" s="218">
        <f>IF(N361="zákl. přenesená",J361,0)</f>
        <v>0</v>
      </c>
      <c r="BH361" s="218">
        <f>IF(N361="sníž. přenesená",J361,0)</f>
        <v>0</v>
      </c>
      <c r="BI361" s="218">
        <f>IF(N361="nulová",J361,0)</f>
        <v>0</v>
      </c>
      <c r="BJ361" s="19" t="s">
        <v>80</v>
      </c>
      <c r="BK361" s="218">
        <f>ROUND(I361*H361,2)</f>
        <v>0</v>
      </c>
      <c r="BL361" s="19" t="s">
        <v>231</v>
      </c>
      <c r="BM361" s="217" t="s">
        <v>662</v>
      </c>
    </row>
    <row r="362" s="2" customFormat="1">
      <c r="A362" s="40"/>
      <c r="B362" s="41"/>
      <c r="C362" s="42"/>
      <c r="D362" s="219" t="s">
        <v>144</v>
      </c>
      <c r="E362" s="42"/>
      <c r="F362" s="220" t="s">
        <v>663</v>
      </c>
      <c r="G362" s="42"/>
      <c r="H362" s="42"/>
      <c r="I362" s="221"/>
      <c r="J362" s="42"/>
      <c r="K362" s="42"/>
      <c r="L362" s="46"/>
      <c r="M362" s="222"/>
      <c r="N362" s="223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144</v>
      </c>
      <c r="AU362" s="19" t="s">
        <v>82</v>
      </c>
    </row>
    <row r="363" s="15" customFormat="1">
      <c r="A363" s="15"/>
      <c r="B363" s="257"/>
      <c r="C363" s="258"/>
      <c r="D363" s="226" t="s">
        <v>150</v>
      </c>
      <c r="E363" s="259" t="s">
        <v>19</v>
      </c>
      <c r="F363" s="260" t="s">
        <v>170</v>
      </c>
      <c r="G363" s="258"/>
      <c r="H363" s="259" t="s">
        <v>19</v>
      </c>
      <c r="I363" s="261"/>
      <c r="J363" s="258"/>
      <c r="K363" s="258"/>
      <c r="L363" s="262"/>
      <c r="M363" s="263"/>
      <c r="N363" s="264"/>
      <c r="O363" s="264"/>
      <c r="P363" s="264"/>
      <c r="Q363" s="264"/>
      <c r="R363" s="264"/>
      <c r="S363" s="264"/>
      <c r="T363" s="265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66" t="s">
        <v>150</v>
      </c>
      <c r="AU363" s="266" t="s">
        <v>82</v>
      </c>
      <c r="AV363" s="15" t="s">
        <v>80</v>
      </c>
      <c r="AW363" s="15" t="s">
        <v>33</v>
      </c>
      <c r="AX363" s="15" t="s">
        <v>72</v>
      </c>
      <c r="AY363" s="266" t="s">
        <v>134</v>
      </c>
    </row>
    <row r="364" s="13" customFormat="1">
      <c r="A364" s="13"/>
      <c r="B364" s="224"/>
      <c r="C364" s="225"/>
      <c r="D364" s="226" t="s">
        <v>150</v>
      </c>
      <c r="E364" s="227" t="s">
        <v>19</v>
      </c>
      <c r="F364" s="228" t="s">
        <v>664</v>
      </c>
      <c r="G364" s="225"/>
      <c r="H364" s="229">
        <v>466</v>
      </c>
      <c r="I364" s="230"/>
      <c r="J364" s="225"/>
      <c r="K364" s="225"/>
      <c r="L364" s="231"/>
      <c r="M364" s="232"/>
      <c r="N364" s="233"/>
      <c r="O364" s="233"/>
      <c r="P364" s="233"/>
      <c r="Q364" s="233"/>
      <c r="R364" s="233"/>
      <c r="S364" s="233"/>
      <c r="T364" s="234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5" t="s">
        <v>150</v>
      </c>
      <c r="AU364" s="235" t="s">
        <v>82</v>
      </c>
      <c r="AV364" s="13" t="s">
        <v>82</v>
      </c>
      <c r="AW364" s="13" t="s">
        <v>33</v>
      </c>
      <c r="AX364" s="13" t="s">
        <v>80</v>
      </c>
      <c r="AY364" s="235" t="s">
        <v>134</v>
      </c>
    </row>
    <row r="365" s="2" customFormat="1" ht="16.5" customHeight="1">
      <c r="A365" s="40"/>
      <c r="B365" s="41"/>
      <c r="C365" s="206" t="s">
        <v>665</v>
      </c>
      <c r="D365" s="206" t="s">
        <v>137</v>
      </c>
      <c r="E365" s="207" t="s">
        <v>666</v>
      </c>
      <c r="F365" s="208" t="s">
        <v>667</v>
      </c>
      <c r="G365" s="209" t="s">
        <v>201</v>
      </c>
      <c r="H365" s="210">
        <v>1</v>
      </c>
      <c r="I365" s="211"/>
      <c r="J365" s="212">
        <f>ROUND(I365*H365,2)</f>
        <v>0</v>
      </c>
      <c r="K365" s="208" t="s">
        <v>19</v>
      </c>
      <c r="L365" s="46"/>
      <c r="M365" s="213" t="s">
        <v>19</v>
      </c>
      <c r="N365" s="214" t="s">
        <v>43</v>
      </c>
      <c r="O365" s="86"/>
      <c r="P365" s="215">
        <f>O365*H365</f>
        <v>0</v>
      </c>
      <c r="Q365" s="215">
        <v>0</v>
      </c>
      <c r="R365" s="215">
        <f>Q365*H365</f>
        <v>0</v>
      </c>
      <c r="S365" s="215">
        <v>0</v>
      </c>
      <c r="T365" s="216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17" t="s">
        <v>231</v>
      </c>
      <c r="AT365" s="217" t="s">
        <v>137</v>
      </c>
      <c r="AU365" s="217" t="s">
        <v>82</v>
      </c>
      <c r="AY365" s="19" t="s">
        <v>134</v>
      </c>
      <c r="BE365" s="218">
        <f>IF(N365="základní",J365,0)</f>
        <v>0</v>
      </c>
      <c r="BF365" s="218">
        <f>IF(N365="snížená",J365,0)</f>
        <v>0</v>
      </c>
      <c r="BG365" s="218">
        <f>IF(N365="zákl. přenesená",J365,0)</f>
        <v>0</v>
      </c>
      <c r="BH365" s="218">
        <f>IF(N365="sníž. přenesená",J365,0)</f>
        <v>0</v>
      </c>
      <c r="BI365" s="218">
        <f>IF(N365="nulová",J365,0)</f>
        <v>0</v>
      </c>
      <c r="BJ365" s="19" t="s">
        <v>80</v>
      </c>
      <c r="BK365" s="218">
        <f>ROUND(I365*H365,2)</f>
        <v>0</v>
      </c>
      <c r="BL365" s="19" t="s">
        <v>231</v>
      </c>
      <c r="BM365" s="217" t="s">
        <v>668</v>
      </c>
    </row>
    <row r="366" s="2" customFormat="1" ht="37.8" customHeight="1">
      <c r="A366" s="40"/>
      <c r="B366" s="41"/>
      <c r="C366" s="206" t="s">
        <v>669</v>
      </c>
      <c r="D366" s="206" t="s">
        <v>137</v>
      </c>
      <c r="E366" s="207" t="s">
        <v>670</v>
      </c>
      <c r="F366" s="208" t="s">
        <v>671</v>
      </c>
      <c r="G366" s="209" t="s">
        <v>256</v>
      </c>
      <c r="H366" s="210">
        <v>30.363</v>
      </c>
      <c r="I366" s="211"/>
      <c r="J366" s="212">
        <f>ROUND(I366*H366,2)</f>
        <v>0</v>
      </c>
      <c r="K366" s="208" t="s">
        <v>141</v>
      </c>
      <c r="L366" s="46"/>
      <c r="M366" s="213" t="s">
        <v>19</v>
      </c>
      <c r="N366" s="214" t="s">
        <v>43</v>
      </c>
      <c r="O366" s="86"/>
      <c r="P366" s="215">
        <f>O366*H366</f>
        <v>0</v>
      </c>
      <c r="Q366" s="215">
        <v>0</v>
      </c>
      <c r="R366" s="215">
        <f>Q366*H366</f>
        <v>0</v>
      </c>
      <c r="S366" s="215">
        <v>0</v>
      </c>
      <c r="T366" s="216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17" t="s">
        <v>231</v>
      </c>
      <c r="AT366" s="217" t="s">
        <v>137</v>
      </c>
      <c r="AU366" s="217" t="s">
        <v>82</v>
      </c>
      <c r="AY366" s="19" t="s">
        <v>134</v>
      </c>
      <c r="BE366" s="218">
        <f>IF(N366="základní",J366,0)</f>
        <v>0</v>
      </c>
      <c r="BF366" s="218">
        <f>IF(N366="snížená",J366,0)</f>
        <v>0</v>
      </c>
      <c r="BG366" s="218">
        <f>IF(N366="zákl. přenesená",J366,0)</f>
        <v>0</v>
      </c>
      <c r="BH366" s="218">
        <f>IF(N366="sníž. přenesená",J366,0)</f>
        <v>0</v>
      </c>
      <c r="BI366" s="218">
        <f>IF(N366="nulová",J366,0)</f>
        <v>0</v>
      </c>
      <c r="BJ366" s="19" t="s">
        <v>80</v>
      </c>
      <c r="BK366" s="218">
        <f>ROUND(I366*H366,2)</f>
        <v>0</v>
      </c>
      <c r="BL366" s="19" t="s">
        <v>231</v>
      </c>
      <c r="BM366" s="217" t="s">
        <v>672</v>
      </c>
    </row>
    <row r="367" s="2" customFormat="1">
      <c r="A367" s="40"/>
      <c r="B367" s="41"/>
      <c r="C367" s="42"/>
      <c r="D367" s="219" t="s">
        <v>144</v>
      </c>
      <c r="E367" s="42"/>
      <c r="F367" s="220" t="s">
        <v>673</v>
      </c>
      <c r="G367" s="42"/>
      <c r="H367" s="42"/>
      <c r="I367" s="221"/>
      <c r="J367" s="42"/>
      <c r="K367" s="42"/>
      <c r="L367" s="46"/>
      <c r="M367" s="222"/>
      <c r="N367" s="223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144</v>
      </c>
      <c r="AU367" s="19" t="s">
        <v>82</v>
      </c>
    </row>
    <row r="368" s="12" customFormat="1" ht="22.8" customHeight="1">
      <c r="A368" s="12"/>
      <c r="B368" s="190"/>
      <c r="C368" s="191"/>
      <c r="D368" s="192" t="s">
        <v>71</v>
      </c>
      <c r="E368" s="204" t="s">
        <v>674</v>
      </c>
      <c r="F368" s="204" t="s">
        <v>675</v>
      </c>
      <c r="G368" s="191"/>
      <c r="H368" s="191"/>
      <c r="I368" s="194"/>
      <c r="J368" s="205">
        <f>BK368</f>
        <v>0</v>
      </c>
      <c r="K368" s="191"/>
      <c r="L368" s="196"/>
      <c r="M368" s="197"/>
      <c r="N368" s="198"/>
      <c r="O368" s="198"/>
      <c r="P368" s="199">
        <f>SUM(P369:P403)</f>
        <v>0</v>
      </c>
      <c r="Q368" s="198"/>
      <c r="R368" s="199">
        <f>SUM(R369:R403)</f>
        <v>3.9871160999999997</v>
      </c>
      <c r="S368" s="198"/>
      <c r="T368" s="200">
        <f>SUM(T369:T403)</f>
        <v>3.07098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01" t="s">
        <v>82</v>
      </c>
      <c r="AT368" s="202" t="s">
        <v>71</v>
      </c>
      <c r="AU368" s="202" t="s">
        <v>80</v>
      </c>
      <c r="AY368" s="201" t="s">
        <v>134</v>
      </c>
      <c r="BK368" s="203">
        <f>SUM(BK369:BK403)</f>
        <v>0</v>
      </c>
    </row>
    <row r="369" s="2" customFormat="1" ht="16.5" customHeight="1">
      <c r="A369" s="40"/>
      <c r="B369" s="41"/>
      <c r="C369" s="206" t="s">
        <v>676</v>
      </c>
      <c r="D369" s="206" t="s">
        <v>137</v>
      </c>
      <c r="E369" s="207" t="s">
        <v>677</v>
      </c>
      <c r="F369" s="208" t="s">
        <v>678</v>
      </c>
      <c r="G369" s="209" t="s">
        <v>140</v>
      </c>
      <c r="H369" s="210">
        <v>517</v>
      </c>
      <c r="I369" s="211"/>
      <c r="J369" s="212">
        <f>ROUND(I369*H369,2)</f>
        <v>0</v>
      </c>
      <c r="K369" s="208" t="s">
        <v>141</v>
      </c>
      <c r="L369" s="46"/>
      <c r="M369" s="213" t="s">
        <v>19</v>
      </c>
      <c r="N369" s="214" t="s">
        <v>43</v>
      </c>
      <c r="O369" s="86"/>
      <c r="P369" s="215">
        <f>O369*H369</f>
        <v>0</v>
      </c>
      <c r="Q369" s="215">
        <v>0</v>
      </c>
      <c r="R369" s="215">
        <f>Q369*H369</f>
        <v>0</v>
      </c>
      <c r="S369" s="215">
        <v>0.00594</v>
      </c>
      <c r="T369" s="216">
        <f>S369*H369</f>
        <v>3.07098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17" t="s">
        <v>231</v>
      </c>
      <c r="AT369" s="217" t="s">
        <v>137</v>
      </c>
      <c r="AU369" s="217" t="s">
        <v>82</v>
      </c>
      <c r="AY369" s="19" t="s">
        <v>134</v>
      </c>
      <c r="BE369" s="218">
        <f>IF(N369="základní",J369,0)</f>
        <v>0</v>
      </c>
      <c r="BF369" s="218">
        <f>IF(N369="snížená",J369,0)</f>
        <v>0</v>
      </c>
      <c r="BG369" s="218">
        <f>IF(N369="zákl. přenesená",J369,0)</f>
        <v>0</v>
      </c>
      <c r="BH369" s="218">
        <f>IF(N369="sníž. přenesená",J369,0)</f>
        <v>0</v>
      </c>
      <c r="BI369" s="218">
        <f>IF(N369="nulová",J369,0)</f>
        <v>0</v>
      </c>
      <c r="BJ369" s="19" t="s">
        <v>80</v>
      </c>
      <c r="BK369" s="218">
        <f>ROUND(I369*H369,2)</f>
        <v>0</v>
      </c>
      <c r="BL369" s="19" t="s">
        <v>231</v>
      </c>
      <c r="BM369" s="217" t="s">
        <v>679</v>
      </c>
    </row>
    <row r="370" s="2" customFormat="1">
      <c r="A370" s="40"/>
      <c r="B370" s="41"/>
      <c r="C370" s="42"/>
      <c r="D370" s="219" t="s">
        <v>144</v>
      </c>
      <c r="E370" s="42"/>
      <c r="F370" s="220" t="s">
        <v>680</v>
      </c>
      <c r="G370" s="42"/>
      <c r="H370" s="42"/>
      <c r="I370" s="221"/>
      <c r="J370" s="42"/>
      <c r="K370" s="42"/>
      <c r="L370" s="46"/>
      <c r="M370" s="222"/>
      <c r="N370" s="223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144</v>
      </c>
      <c r="AU370" s="19" t="s">
        <v>82</v>
      </c>
    </row>
    <row r="371" s="13" customFormat="1">
      <c r="A371" s="13"/>
      <c r="B371" s="224"/>
      <c r="C371" s="225"/>
      <c r="D371" s="226" t="s">
        <v>150</v>
      </c>
      <c r="E371" s="227" t="s">
        <v>19</v>
      </c>
      <c r="F371" s="228" t="s">
        <v>307</v>
      </c>
      <c r="G371" s="225"/>
      <c r="H371" s="229">
        <v>429</v>
      </c>
      <c r="I371" s="230"/>
      <c r="J371" s="225"/>
      <c r="K371" s="225"/>
      <c r="L371" s="231"/>
      <c r="M371" s="232"/>
      <c r="N371" s="233"/>
      <c r="O371" s="233"/>
      <c r="P371" s="233"/>
      <c r="Q371" s="233"/>
      <c r="R371" s="233"/>
      <c r="S371" s="233"/>
      <c r="T371" s="23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5" t="s">
        <v>150</v>
      </c>
      <c r="AU371" s="235" t="s">
        <v>82</v>
      </c>
      <c r="AV371" s="13" t="s">
        <v>82</v>
      </c>
      <c r="AW371" s="13" t="s">
        <v>33</v>
      </c>
      <c r="AX371" s="13" t="s">
        <v>72</v>
      </c>
      <c r="AY371" s="235" t="s">
        <v>134</v>
      </c>
    </row>
    <row r="372" s="13" customFormat="1">
      <c r="A372" s="13"/>
      <c r="B372" s="224"/>
      <c r="C372" s="225"/>
      <c r="D372" s="226" t="s">
        <v>150</v>
      </c>
      <c r="E372" s="227" t="s">
        <v>19</v>
      </c>
      <c r="F372" s="228" t="s">
        <v>308</v>
      </c>
      <c r="G372" s="225"/>
      <c r="H372" s="229">
        <v>88</v>
      </c>
      <c r="I372" s="230"/>
      <c r="J372" s="225"/>
      <c r="K372" s="225"/>
      <c r="L372" s="231"/>
      <c r="M372" s="232"/>
      <c r="N372" s="233"/>
      <c r="O372" s="233"/>
      <c r="P372" s="233"/>
      <c r="Q372" s="233"/>
      <c r="R372" s="233"/>
      <c r="S372" s="233"/>
      <c r="T372" s="234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5" t="s">
        <v>150</v>
      </c>
      <c r="AU372" s="235" t="s">
        <v>82</v>
      </c>
      <c r="AV372" s="13" t="s">
        <v>82</v>
      </c>
      <c r="AW372" s="13" t="s">
        <v>33</v>
      </c>
      <c r="AX372" s="13" t="s">
        <v>72</v>
      </c>
      <c r="AY372" s="235" t="s">
        <v>134</v>
      </c>
    </row>
    <row r="373" s="14" customFormat="1">
      <c r="A373" s="14"/>
      <c r="B373" s="236"/>
      <c r="C373" s="237"/>
      <c r="D373" s="226" t="s">
        <v>150</v>
      </c>
      <c r="E373" s="238" t="s">
        <v>19</v>
      </c>
      <c r="F373" s="239" t="s">
        <v>153</v>
      </c>
      <c r="G373" s="237"/>
      <c r="H373" s="240">
        <v>517</v>
      </c>
      <c r="I373" s="241"/>
      <c r="J373" s="237"/>
      <c r="K373" s="237"/>
      <c r="L373" s="242"/>
      <c r="M373" s="243"/>
      <c r="N373" s="244"/>
      <c r="O373" s="244"/>
      <c r="P373" s="244"/>
      <c r="Q373" s="244"/>
      <c r="R373" s="244"/>
      <c r="S373" s="244"/>
      <c r="T373" s="245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6" t="s">
        <v>150</v>
      </c>
      <c r="AU373" s="246" t="s">
        <v>82</v>
      </c>
      <c r="AV373" s="14" t="s">
        <v>142</v>
      </c>
      <c r="AW373" s="14" t="s">
        <v>33</v>
      </c>
      <c r="AX373" s="14" t="s">
        <v>80</v>
      </c>
      <c r="AY373" s="246" t="s">
        <v>134</v>
      </c>
    </row>
    <row r="374" s="2" customFormat="1" ht="24.15" customHeight="1">
      <c r="A374" s="40"/>
      <c r="B374" s="41"/>
      <c r="C374" s="206" t="s">
        <v>681</v>
      </c>
      <c r="D374" s="206" t="s">
        <v>137</v>
      </c>
      <c r="E374" s="207" t="s">
        <v>682</v>
      </c>
      <c r="F374" s="208" t="s">
        <v>683</v>
      </c>
      <c r="G374" s="209" t="s">
        <v>140</v>
      </c>
      <c r="H374" s="210">
        <v>517</v>
      </c>
      <c r="I374" s="211"/>
      <c r="J374" s="212">
        <f>ROUND(I374*H374,2)</f>
        <v>0</v>
      </c>
      <c r="K374" s="208" t="s">
        <v>141</v>
      </c>
      <c r="L374" s="46"/>
      <c r="M374" s="213" t="s">
        <v>19</v>
      </c>
      <c r="N374" s="214" t="s">
        <v>43</v>
      </c>
      <c r="O374" s="86"/>
      <c r="P374" s="215">
        <f>O374*H374</f>
        <v>0</v>
      </c>
      <c r="Q374" s="215">
        <v>0.0064099999999999999</v>
      </c>
      <c r="R374" s="215">
        <f>Q374*H374</f>
        <v>3.3139699999999999</v>
      </c>
      <c r="S374" s="215">
        <v>0</v>
      </c>
      <c r="T374" s="216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17" t="s">
        <v>231</v>
      </c>
      <c r="AT374" s="217" t="s">
        <v>137</v>
      </c>
      <c r="AU374" s="217" t="s">
        <v>82</v>
      </c>
      <c r="AY374" s="19" t="s">
        <v>134</v>
      </c>
      <c r="BE374" s="218">
        <f>IF(N374="základní",J374,0)</f>
        <v>0</v>
      </c>
      <c r="BF374" s="218">
        <f>IF(N374="snížená",J374,0)</f>
        <v>0</v>
      </c>
      <c r="BG374" s="218">
        <f>IF(N374="zákl. přenesená",J374,0)</f>
        <v>0</v>
      </c>
      <c r="BH374" s="218">
        <f>IF(N374="sníž. přenesená",J374,0)</f>
        <v>0</v>
      </c>
      <c r="BI374" s="218">
        <f>IF(N374="nulová",J374,0)</f>
        <v>0</v>
      </c>
      <c r="BJ374" s="19" t="s">
        <v>80</v>
      </c>
      <c r="BK374" s="218">
        <f>ROUND(I374*H374,2)</f>
        <v>0</v>
      </c>
      <c r="BL374" s="19" t="s">
        <v>231</v>
      </c>
      <c r="BM374" s="217" t="s">
        <v>684</v>
      </c>
    </row>
    <row r="375" s="2" customFormat="1">
      <c r="A375" s="40"/>
      <c r="B375" s="41"/>
      <c r="C375" s="42"/>
      <c r="D375" s="219" t="s">
        <v>144</v>
      </c>
      <c r="E375" s="42"/>
      <c r="F375" s="220" t="s">
        <v>685</v>
      </c>
      <c r="G375" s="42"/>
      <c r="H375" s="42"/>
      <c r="I375" s="221"/>
      <c r="J375" s="42"/>
      <c r="K375" s="42"/>
      <c r="L375" s="46"/>
      <c r="M375" s="222"/>
      <c r="N375" s="223"/>
      <c r="O375" s="86"/>
      <c r="P375" s="86"/>
      <c r="Q375" s="86"/>
      <c r="R375" s="86"/>
      <c r="S375" s="86"/>
      <c r="T375" s="87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T375" s="19" t="s">
        <v>144</v>
      </c>
      <c r="AU375" s="19" t="s">
        <v>82</v>
      </c>
    </row>
    <row r="376" s="13" customFormat="1">
      <c r="A376" s="13"/>
      <c r="B376" s="224"/>
      <c r="C376" s="225"/>
      <c r="D376" s="226" t="s">
        <v>150</v>
      </c>
      <c r="E376" s="227" t="s">
        <v>19</v>
      </c>
      <c r="F376" s="228" t="s">
        <v>307</v>
      </c>
      <c r="G376" s="225"/>
      <c r="H376" s="229">
        <v>429</v>
      </c>
      <c r="I376" s="230"/>
      <c r="J376" s="225"/>
      <c r="K376" s="225"/>
      <c r="L376" s="231"/>
      <c r="M376" s="232"/>
      <c r="N376" s="233"/>
      <c r="O376" s="233"/>
      <c r="P376" s="233"/>
      <c r="Q376" s="233"/>
      <c r="R376" s="233"/>
      <c r="S376" s="233"/>
      <c r="T376" s="234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5" t="s">
        <v>150</v>
      </c>
      <c r="AU376" s="235" t="s">
        <v>82</v>
      </c>
      <c r="AV376" s="13" t="s">
        <v>82</v>
      </c>
      <c r="AW376" s="13" t="s">
        <v>33</v>
      </c>
      <c r="AX376" s="13" t="s">
        <v>72</v>
      </c>
      <c r="AY376" s="235" t="s">
        <v>134</v>
      </c>
    </row>
    <row r="377" s="13" customFormat="1">
      <c r="A377" s="13"/>
      <c r="B377" s="224"/>
      <c r="C377" s="225"/>
      <c r="D377" s="226" t="s">
        <v>150</v>
      </c>
      <c r="E377" s="227" t="s">
        <v>19</v>
      </c>
      <c r="F377" s="228" t="s">
        <v>308</v>
      </c>
      <c r="G377" s="225"/>
      <c r="H377" s="229">
        <v>88</v>
      </c>
      <c r="I377" s="230"/>
      <c r="J377" s="225"/>
      <c r="K377" s="225"/>
      <c r="L377" s="231"/>
      <c r="M377" s="232"/>
      <c r="N377" s="233"/>
      <c r="O377" s="233"/>
      <c r="P377" s="233"/>
      <c r="Q377" s="233"/>
      <c r="R377" s="233"/>
      <c r="S377" s="233"/>
      <c r="T377" s="234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5" t="s">
        <v>150</v>
      </c>
      <c r="AU377" s="235" t="s">
        <v>82</v>
      </c>
      <c r="AV377" s="13" t="s">
        <v>82</v>
      </c>
      <c r="AW377" s="13" t="s">
        <v>33</v>
      </c>
      <c r="AX377" s="13" t="s">
        <v>72</v>
      </c>
      <c r="AY377" s="235" t="s">
        <v>134</v>
      </c>
    </row>
    <row r="378" s="14" customFormat="1">
      <c r="A378" s="14"/>
      <c r="B378" s="236"/>
      <c r="C378" s="237"/>
      <c r="D378" s="226" t="s">
        <v>150</v>
      </c>
      <c r="E378" s="238" t="s">
        <v>19</v>
      </c>
      <c r="F378" s="239" t="s">
        <v>153</v>
      </c>
      <c r="G378" s="237"/>
      <c r="H378" s="240">
        <v>517</v>
      </c>
      <c r="I378" s="241"/>
      <c r="J378" s="237"/>
      <c r="K378" s="237"/>
      <c r="L378" s="242"/>
      <c r="M378" s="243"/>
      <c r="N378" s="244"/>
      <c r="O378" s="244"/>
      <c r="P378" s="244"/>
      <c r="Q378" s="244"/>
      <c r="R378" s="244"/>
      <c r="S378" s="244"/>
      <c r="T378" s="245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6" t="s">
        <v>150</v>
      </c>
      <c r="AU378" s="246" t="s">
        <v>82</v>
      </c>
      <c r="AV378" s="14" t="s">
        <v>142</v>
      </c>
      <c r="AW378" s="14" t="s">
        <v>33</v>
      </c>
      <c r="AX378" s="14" t="s">
        <v>80</v>
      </c>
      <c r="AY378" s="246" t="s">
        <v>134</v>
      </c>
    </row>
    <row r="379" s="2" customFormat="1" ht="24.15" customHeight="1">
      <c r="A379" s="40"/>
      <c r="B379" s="41"/>
      <c r="C379" s="206" t="s">
        <v>686</v>
      </c>
      <c r="D379" s="206" t="s">
        <v>137</v>
      </c>
      <c r="E379" s="207" t="s">
        <v>687</v>
      </c>
      <c r="F379" s="208" t="s">
        <v>688</v>
      </c>
      <c r="G379" s="209" t="s">
        <v>140</v>
      </c>
      <c r="H379" s="210">
        <v>1551</v>
      </c>
      <c r="I379" s="211"/>
      <c r="J379" s="212">
        <f>ROUND(I379*H379,2)</f>
        <v>0</v>
      </c>
      <c r="K379" s="208" t="s">
        <v>141</v>
      </c>
      <c r="L379" s="46"/>
      <c r="M379" s="213" t="s">
        <v>19</v>
      </c>
      <c r="N379" s="214" t="s">
        <v>43</v>
      </c>
      <c r="O379" s="86"/>
      <c r="P379" s="215">
        <f>O379*H379</f>
        <v>0</v>
      </c>
      <c r="Q379" s="215">
        <v>1.0000000000000001E-05</v>
      </c>
      <c r="R379" s="215">
        <f>Q379*H379</f>
        <v>0.015510000000000001</v>
      </c>
      <c r="S379" s="215">
        <v>0</v>
      </c>
      <c r="T379" s="216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17" t="s">
        <v>231</v>
      </c>
      <c r="AT379" s="217" t="s">
        <v>137</v>
      </c>
      <c r="AU379" s="217" t="s">
        <v>82</v>
      </c>
      <c r="AY379" s="19" t="s">
        <v>134</v>
      </c>
      <c r="BE379" s="218">
        <f>IF(N379="základní",J379,0)</f>
        <v>0</v>
      </c>
      <c r="BF379" s="218">
        <f>IF(N379="snížená",J379,0)</f>
        <v>0</v>
      </c>
      <c r="BG379" s="218">
        <f>IF(N379="zákl. přenesená",J379,0)</f>
        <v>0</v>
      </c>
      <c r="BH379" s="218">
        <f>IF(N379="sníž. přenesená",J379,0)</f>
        <v>0</v>
      </c>
      <c r="BI379" s="218">
        <f>IF(N379="nulová",J379,0)</f>
        <v>0</v>
      </c>
      <c r="BJ379" s="19" t="s">
        <v>80</v>
      </c>
      <c r="BK379" s="218">
        <f>ROUND(I379*H379,2)</f>
        <v>0</v>
      </c>
      <c r="BL379" s="19" t="s">
        <v>231</v>
      </c>
      <c r="BM379" s="217" t="s">
        <v>689</v>
      </c>
    </row>
    <row r="380" s="2" customFormat="1">
      <c r="A380" s="40"/>
      <c r="B380" s="41"/>
      <c r="C380" s="42"/>
      <c r="D380" s="219" t="s">
        <v>144</v>
      </c>
      <c r="E380" s="42"/>
      <c r="F380" s="220" t="s">
        <v>690</v>
      </c>
      <c r="G380" s="42"/>
      <c r="H380" s="42"/>
      <c r="I380" s="221"/>
      <c r="J380" s="42"/>
      <c r="K380" s="42"/>
      <c r="L380" s="46"/>
      <c r="M380" s="222"/>
      <c r="N380" s="223"/>
      <c r="O380" s="86"/>
      <c r="P380" s="86"/>
      <c r="Q380" s="86"/>
      <c r="R380" s="86"/>
      <c r="S380" s="86"/>
      <c r="T380" s="87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9" t="s">
        <v>144</v>
      </c>
      <c r="AU380" s="19" t="s">
        <v>82</v>
      </c>
    </row>
    <row r="381" s="13" customFormat="1">
      <c r="A381" s="13"/>
      <c r="B381" s="224"/>
      <c r="C381" s="225"/>
      <c r="D381" s="226" t="s">
        <v>150</v>
      </c>
      <c r="E381" s="227" t="s">
        <v>19</v>
      </c>
      <c r="F381" s="228" t="s">
        <v>691</v>
      </c>
      <c r="G381" s="225"/>
      <c r="H381" s="229">
        <v>1287</v>
      </c>
      <c r="I381" s="230"/>
      <c r="J381" s="225"/>
      <c r="K381" s="225"/>
      <c r="L381" s="231"/>
      <c r="M381" s="232"/>
      <c r="N381" s="233"/>
      <c r="O381" s="233"/>
      <c r="P381" s="233"/>
      <c r="Q381" s="233"/>
      <c r="R381" s="233"/>
      <c r="S381" s="233"/>
      <c r="T381" s="234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5" t="s">
        <v>150</v>
      </c>
      <c r="AU381" s="235" t="s">
        <v>82</v>
      </c>
      <c r="AV381" s="13" t="s">
        <v>82</v>
      </c>
      <c r="AW381" s="13" t="s">
        <v>33</v>
      </c>
      <c r="AX381" s="13" t="s">
        <v>72</v>
      </c>
      <c r="AY381" s="235" t="s">
        <v>134</v>
      </c>
    </row>
    <row r="382" s="13" customFormat="1">
      <c r="A382" s="13"/>
      <c r="B382" s="224"/>
      <c r="C382" s="225"/>
      <c r="D382" s="226" t="s">
        <v>150</v>
      </c>
      <c r="E382" s="227" t="s">
        <v>19</v>
      </c>
      <c r="F382" s="228" t="s">
        <v>692</v>
      </c>
      <c r="G382" s="225"/>
      <c r="H382" s="229">
        <v>264</v>
      </c>
      <c r="I382" s="230"/>
      <c r="J382" s="225"/>
      <c r="K382" s="225"/>
      <c r="L382" s="231"/>
      <c r="M382" s="232"/>
      <c r="N382" s="233"/>
      <c r="O382" s="233"/>
      <c r="P382" s="233"/>
      <c r="Q382" s="233"/>
      <c r="R382" s="233"/>
      <c r="S382" s="233"/>
      <c r="T382" s="234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5" t="s">
        <v>150</v>
      </c>
      <c r="AU382" s="235" t="s">
        <v>82</v>
      </c>
      <c r="AV382" s="13" t="s">
        <v>82</v>
      </c>
      <c r="AW382" s="13" t="s">
        <v>33</v>
      </c>
      <c r="AX382" s="13" t="s">
        <v>72</v>
      </c>
      <c r="AY382" s="235" t="s">
        <v>134</v>
      </c>
    </row>
    <row r="383" s="14" customFormat="1">
      <c r="A383" s="14"/>
      <c r="B383" s="236"/>
      <c r="C383" s="237"/>
      <c r="D383" s="226" t="s">
        <v>150</v>
      </c>
      <c r="E383" s="238" t="s">
        <v>19</v>
      </c>
      <c r="F383" s="239" t="s">
        <v>153</v>
      </c>
      <c r="G383" s="237"/>
      <c r="H383" s="240">
        <v>1551</v>
      </c>
      <c r="I383" s="241"/>
      <c r="J383" s="237"/>
      <c r="K383" s="237"/>
      <c r="L383" s="242"/>
      <c r="M383" s="243"/>
      <c r="N383" s="244"/>
      <c r="O383" s="244"/>
      <c r="P383" s="244"/>
      <c r="Q383" s="244"/>
      <c r="R383" s="244"/>
      <c r="S383" s="244"/>
      <c r="T383" s="245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6" t="s">
        <v>150</v>
      </c>
      <c r="AU383" s="246" t="s">
        <v>82</v>
      </c>
      <c r="AV383" s="14" t="s">
        <v>142</v>
      </c>
      <c r="AW383" s="14" t="s">
        <v>33</v>
      </c>
      <c r="AX383" s="14" t="s">
        <v>80</v>
      </c>
      <c r="AY383" s="246" t="s">
        <v>134</v>
      </c>
    </row>
    <row r="384" s="2" customFormat="1" ht="24.15" customHeight="1">
      <c r="A384" s="40"/>
      <c r="B384" s="41"/>
      <c r="C384" s="247" t="s">
        <v>693</v>
      </c>
      <c r="D384" s="247" t="s">
        <v>155</v>
      </c>
      <c r="E384" s="248" t="s">
        <v>694</v>
      </c>
      <c r="F384" s="249" t="s">
        <v>695</v>
      </c>
      <c r="G384" s="250" t="s">
        <v>140</v>
      </c>
      <c r="H384" s="251">
        <v>1706.0999999999999</v>
      </c>
      <c r="I384" s="252"/>
      <c r="J384" s="253">
        <f>ROUND(I384*H384,2)</f>
        <v>0</v>
      </c>
      <c r="K384" s="249" t="s">
        <v>141</v>
      </c>
      <c r="L384" s="254"/>
      <c r="M384" s="255" t="s">
        <v>19</v>
      </c>
      <c r="N384" s="256" t="s">
        <v>43</v>
      </c>
      <c r="O384" s="86"/>
      <c r="P384" s="215">
        <f>O384*H384</f>
        <v>0</v>
      </c>
      <c r="Q384" s="215">
        <v>0.00013999999999999999</v>
      </c>
      <c r="R384" s="215">
        <f>Q384*H384</f>
        <v>0.23885399999999996</v>
      </c>
      <c r="S384" s="215">
        <v>0</v>
      </c>
      <c r="T384" s="216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17" t="s">
        <v>299</v>
      </c>
      <c r="AT384" s="217" t="s">
        <v>155</v>
      </c>
      <c r="AU384" s="217" t="s">
        <v>82</v>
      </c>
      <c r="AY384" s="19" t="s">
        <v>134</v>
      </c>
      <c r="BE384" s="218">
        <f>IF(N384="základní",J384,0)</f>
        <v>0</v>
      </c>
      <c r="BF384" s="218">
        <f>IF(N384="snížená",J384,0)</f>
        <v>0</v>
      </c>
      <c r="BG384" s="218">
        <f>IF(N384="zákl. přenesená",J384,0)</f>
        <v>0</v>
      </c>
      <c r="BH384" s="218">
        <f>IF(N384="sníž. přenesená",J384,0)</f>
        <v>0</v>
      </c>
      <c r="BI384" s="218">
        <f>IF(N384="nulová",J384,0)</f>
        <v>0</v>
      </c>
      <c r="BJ384" s="19" t="s">
        <v>80</v>
      </c>
      <c r="BK384" s="218">
        <f>ROUND(I384*H384,2)</f>
        <v>0</v>
      </c>
      <c r="BL384" s="19" t="s">
        <v>231</v>
      </c>
      <c r="BM384" s="217" t="s">
        <v>696</v>
      </c>
    </row>
    <row r="385" s="13" customFormat="1">
      <c r="A385" s="13"/>
      <c r="B385" s="224"/>
      <c r="C385" s="225"/>
      <c r="D385" s="226" t="s">
        <v>150</v>
      </c>
      <c r="E385" s="225"/>
      <c r="F385" s="228" t="s">
        <v>697</v>
      </c>
      <c r="G385" s="225"/>
      <c r="H385" s="229">
        <v>1706.0999999999999</v>
      </c>
      <c r="I385" s="230"/>
      <c r="J385" s="225"/>
      <c r="K385" s="225"/>
      <c r="L385" s="231"/>
      <c r="M385" s="232"/>
      <c r="N385" s="233"/>
      <c r="O385" s="233"/>
      <c r="P385" s="233"/>
      <c r="Q385" s="233"/>
      <c r="R385" s="233"/>
      <c r="S385" s="233"/>
      <c r="T385" s="234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5" t="s">
        <v>150</v>
      </c>
      <c r="AU385" s="235" t="s">
        <v>82</v>
      </c>
      <c r="AV385" s="13" t="s">
        <v>82</v>
      </c>
      <c r="AW385" s="13" t="s">
        <v>4</v>
      </c>
      <c r="AX385" s="13" t="s">
        <v>80</v>
      </c>
      <c r="AY385" s="235" t="s">
        <v>134</v>
      </c>
    </row>
    <row r="386" s="2" customFormat="1" ht="21.75" customHeight="1">
      <c r="A386" s="40"/>
      <c r="B386" s="41"/>
      <c r="C386" s="206" t="s">
        <v>698</v>
      </c>
      <c r="D386" s="206" t="s">
        <v>137</v>
      </c>
      <c r="E386" s="207" t="s">
        <v>699</v>
      </c>
      <c r="F386" s="208" t="s">
        <v>700</v>
      </c>
      <c r="G386" s="209" t="s">
        <v>431</v>
      </c>
      <c r="H386" s="210">
        <v>115</v>
      </c>
      <c r="I386" s="211"/>
      <c r="J386" s="212">
        <f>ROUND(I386*H386,2)</f>
        <v>0</v>
      </c>
      <c r="K386" s="208" t="s">
        <v>141</v>
      </c>
      <c r="L386" s="46"/>
      <c r="M386" s="213" t="s">
        <v>19</v>
      </c>
      <c r="N386" s="214" t="s">
        <v>43</v>
      </c>
      <c r="O386" s="86"/>
      <c r="P386" s="215">
        <f>O386*H386</f>
        <v>0</v>
      </c>
      <c r="Q386" s="215">
        <v>0.0028600000000000001</v>
      </c>
      <c r="R386" s="215">
        <f>Q386*H386</f>
        <v>0.32890000000000003</v>
      </c>
      <c r="S386" s="215">
        <v>0</v>
      </c>
      <c r="T386" s="216">
        <f>S386*H386</f>
        <v>0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17" t="s">
        <v>231</v>
      </c>
      <c r="AT386" s="217" t="s">
        <v>137</v>
      </c>
      <c r="AU386" s="217" t="s">
        <v>82</v>
      </c>
      <c r="AY386" s="19" t="s">
        <v>134</v>
      </c>
      <c r="BE386" s="218">
        <f>IF(N386="základní",J386,0)</f>
        <v>0</v>
      </c>
      <c r="BF386" s="218">
        <f>IF(N386="snížená",J386,0)</f>
        <v>0</v>
      </c>
      <c r="BG386" s="218">
        <f>IF(N386="zákl. přenesená",J386,0)</f>
        <v>0</v>
      </c>
      <c r="BH386" s="218">
        <f>IF(N386="sníž. přenesená",J386,0)</f>
        <v>0</v>
      </c>
      <c r="BI386" s="218">
        <f>IF(N386="nulová",J386,0)</f>
        <v>0</v>
      </c>
      <c r="BJ386" s="19" t="s">
        <v>80</v>
      </c>
      <c r="BK386" s="218">
        <f>ROUND(I386*H386,2)</f>
        <v>0</v>
      </c>
      <c r="BL386" s="19" t="s">
        <v>231</v>
      </c>
      <c r="BM386" s="217" t="s">
        <v>701</v>
      </c>
    </row>
    <row r="387" s="2" customFormat="1">
      <c r="A387" s="40"/>
      <c r="B387" s="41"/>
      <c r="C387" s="42"/>
      <c r="D387" s="219" t="s">
        <v>144</v>
      </c>
      <c r="E387" s="42"/>
      <c r="F387" s="220" t="s">
        <v>702</v>
      </c>
      <c r="G387" s="42"/>
      <c r="H387" s="42"/>
      <c r="I387" s="221"/>
      <c r="J387" s="42"/>
      <c r="K387" s="42"/>
      <c r="L387" s="46"/>
      <c r="M387" s="222"/>
      <c r="N387" s="223"/>
      <c r="O387" s="86"/>
      <c r="P387" s="86"/>
      <c r="Q387" s="86"/>
      <c r="R387" s="86"/>
      <c r="S387" s="86"/>
      <c r="T387" s="87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T387" s="19" t="s">
        <v>144</v>
      </c>
      <c r="AU387" s="19" t="s">
        <v>82</v>
      </c>
    </row>
    <row r="388" s="2" customFormat="1" ht="24.15" customHeight="1">
      <c r="A388" s="40"/>
      <c r="B388" s="41"/>
      <c r="C388" s="206" t="s">
        <v>703</v>
      </c>
      <c r="D388" s="206" t="s">
        <v>137</v>
      </c>
      <c r="E388" s="207" t="s">
        <v>704</v>
      </c>
      <c r="F388" s="208" t="s">
        <v>705</v>
      </c>
      <c r="G388" s="209" t="s">
        <v>201</v>
      </c>
      <c r="H388" s="210">
        <v>6</v>
      </c>
      <c r="I388" s="211"/>
      <c r="J388" s="212">
        <f>ROUND(I388*H388,2)</f>
        <v>0</v>
      </c>
      <c r="K388" s="208" t="s">
        <v>141</v>
      </c>
      <c r="L388" s="46"/>
      <c r="M388" s="213" t="s">
        <v>19</v>
      </c>
      <c r="N388" s="214" t="s">
        <v>43</v>
      </c>
      <c r="O388" s="86"/>
      <c r="P388" s="215">
        <f>O388*H388</f>
        <v>0</v>
      </c>
      <c r="Q388" s="215">
        <v>0.00064000000000000005</v>
      </c>
      <c r="R388" s="215">
        <f>Q388*H388</f>
        <v>0.0038400000000000005</v>
      </c>
      <c r="S388" s="215">
        <v>0</v>
      </c>
      <c r="T388" s="216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17" t="s">
        <v>231</v>
      </c>
      <c r="AT388" s="217" t="s">
        <v>137</v>
      </c>
      <c r="AU388" s="217" t="s">
        <v>82</v>
      </c>
      <c r="AY388" s="19" t="s">
        <v>134</v>
      </c>
      <c r="BE388" s="218">
        <f>IF(N388="základní",J388,0)</f>
        <v>0</v>
      </c>
      <c r="BF388" s="218">
        <f>IF(N388="snížená",J388,0)</f>
        <v>0</v>
      </c>
      <c r="BG388" s="218">
        <f>IF(N388="zákl. přenesená",J388,0)</f>
        <v>0</v>
      </c>
      <c r="BH388" s="218">
        <f>IF(N388="sníž. přenesená",J388,0)</f>
        <v>0</v>
      </c>
      <c r="BI388" s="218">
        <f>IF(N388="nulová",J388,0)</f>
        <v>0</v>
      </c>
      <c r="BJ388" s="19" t="s">
        <v>80</v>
      </c>
      <c r="BK388" s="218">
        <f>ROUND(I388*H388,2)</f>
        <v>0</v>
      </c>
      <c r="BL388" s="19" t="s">
        <v>231</v>
      </c>
      <c r="BM388" s="217" t="s">
        <v>706</v>
      </c>
    </row>
    <row r="389" s="2" customFormat="1">
      <c r="A389" s="40"/>
      <c r="B389" s="41"/>
      <c r="C389" s="42"/>
      <c r="D389" s="219" t="s">
        <v>144</v>
      </c>
      <c r="E389" s="42"/>
      <c r="F389" s="220" t="s">
        <v>707</v>
      </c>
      <c r="G389" s="42"/>
      <c r="H389" s="42"/>
      <c r="I389" s="221"/>
      <c r="J389" s="42"/>
      <c r="K389" s="42"/>
      <c r="L389" s="46"/>
      <c r="M389" s="222"/>
      <c r="N389" s="223"/>
      <c r="O389" s="86"/>
      <c r="P389" s="86"/>
      <c r="Q389" s="86"/>
      <c r="R389" s="86"/>
      <c r="S389" s="86"/>
      <c r="T389" s="87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T389" s="19" t="s">
        <v>144</v>
      </c>
      <c r="AU389" s="19" t="s">
        <v>82</v>
      </c>
    </row>
    <row r="390" s="2" customFormat="1" ht="21.75" customHeight="1">
      <c r="A390" s="40"/>
      <c r="B390" s="41"/>
      <c r="C390" s="206" t="s">
        <v>708</v>
      </c>
      <c r="D390" s="206" t="s">
        <v>137</v>
      </c>
      <c r="E390" s="207" t="s">
        <v>709</v>
      </c>
      <c r="F390" s="208" t="s">
        <v>710</v>
      </c>
      <c r="G390" s="209" t="s">
        <v>431</v>
      </c>
      <c r="H390" s="210">
        <v>30</v>
      </c>
      <c r="I390" s="211"/>
      <c r="J390" s="212">
        <f>ROUND(I390*H390,2)</f>
        <v>0</v>
      </c>
      <c r="K390" s="208" t="s">
        <v>141</v>
      </c>
      <c r="L390" s="46"/>
      <c r="M390" s="213" t="s">
        <v>19</v>
      </c>
      <c r="N390" s="214" t="s">
        <v>43</v>
      </c>
      <c r="O390" s="86"/>
      <c r="P390" s="215">
        <f>O390*H390</f>
        <v>0</v>
      </c>
      <c r="Q390" s="215">
        <v>0.0022300000000000002</v>
      </c>
      <c r="R390" s="215">
        <f>Q390*H390</f>
        <v>0.066900000000000001</v>
      </c>
      <c r="S390" s="215">
        <v>0</v>
      </c>
      <c r="T390" s="216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17" t="s">
        <v>231</v>
      </c>
      <c r="AT390" s="217" t="s">
        <v>137</v>
      </c>
      <c r="AU390" s="217" t="s">
        <v>82</v>
      </c>
      <c r="AY390" s="19" t="s">
        <v>134</v>
      </c>
      <c r="BE390" s="218">
        <f>IF(N390="základní",J390,0)</f>
        <v>0</v>
      </c>
      <c r="BF390" s="218">
        <f>IF(N390="snížená",J390,0)</f>
        <v>0</v>
      </c>
      <c r="BG390" s="218">
        <f>IF(N390="zákl. přenesená",J390,0)</f>
        <v>0</v>
      </c>
      <c r="BH390" s="218">
        <f>IF(N390="sníž. přenesená",J390,0)</f>
        <v>0</v>
      </c>
      <c r="BI390" s="218">
        <f>IF(N390="nulová",J390,0)</f>
        <v>0</v>
      </c>
      <c r="BJ390" s="19" t="s">
        <v>80</v>
      </c>
      <c r="BK390" s="218">
        <f>ROUND(I390*H390,2)</f>
        <v>0</v>
      </c>
      <c r="BL390" s="19" t="s">
        <v>231</v>
      </c>
      <c r="BM390" s="217" t="s">
        <v>711</v>
      </c>
    </row>
    <row r="391" s="2" customFormat="1">
      <c r="A391" s="40"/>
      <c r="B391" s="41"/>
      <c r="C391" s="42"/>
      <c r="D391" s="219" t="s">
        <v>144</v>
      </c>
      <c r="E391" s="42"/>
      <c r="F391" s="220" t="s">
        <v>712</v>
      </c>
      <c r="G391" s="42"/>
      <c r="H391" s="42"/>
      <c r="I391" s="221"/>
      <c r="J391" s="42"/>
      <c r="K391" s="42"/>
      <c r="L391" s="46"/>
      <c r="M391" s="222"/>
      <c r="N391" s="223"/>
      <c r="O391" s="86"/>
      <c r="P391" s="86"/>
      <c r="Q391" s="86"/>
      <c r="R391" s="86"/>
      <c r="S391" s="86"/>
      <c r="T391" s="87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9" t="s">
        <v>144</v>
      </c>
      <c r="AU391" s="19" t="s">
        <v>82</v>
      </c>
    </row>
    <row r="392" s="13" customFormat="1">
      <c r="A392" s="13"/>
      <c r="B392" s="224"/>
      <c r="C392" s="225"/>
      <c r="D392" s="226" t="s">
        <v>150</v>
      </c>
      <c r="E392" s="227" t="s">
        <v>19</v>
      </c>
      <c r="F392" s="228" t="s">
        <v>321</v>
      </c>
      <c r="G392" s="225"/>
      <c r="H392" s="229">
        <v>30</v>
      </c>
      <c r="I392" s="230"/>
      <c r="J392" s="225"/>
      <c r="K392" s="225"/>
      <c r="L392" s="231"/>
      <c r="M392" s="232"/>
      <c r="N392" s="233"/>
      <c r="O392" s="233"/>
      <c r="P392" s="233"/>
      <c r="Q392" s="233"/>
      <c r="R392" s="233"/>
      <c r="S392" s="233"/>
      <c r="T392" s="234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5" t="s">
        <v>150</v>
      </c>
      <c r="AU392" s="235" t="s">
        <v>82</v>
      </c>
      <c r="AV392" s="13" t="s">
        <v>82</v>
      </c>
      <c r="AW392" s="13" t="s">
        <v>33</v>
      </c>
      <c r="AX392" s="13" t="s">
        <v>80</v>
      </c>
      <c r="AY392" s="235" t="s">
        <v>134</v>
      </c>
    </row>
    <row r="393" s="2" customFormat="1" ht="16.5" customHeight="1">
      <c r="A393" s="40"/>
      <c r="B393" s="41"/>
      <c r="C393" s="206" t="s">
        <v>713</v>
      </c>
      <c r="D393" s="206" t="s">
        <v>137</v>
      </c>
      <c r="E393" s="207" t="s">
        <v>714</v>
      </c>
      <c r="F393" s="208" t="s">
        <v>715</v>
      </c>
      <c r="G393" s="209" t="s">
        <v>588</v>
      </c>
      <c r="H393" s="210">
        <v>1</v>
      </c>
      <c r="I393" s="211"/>
      <c r="J393" s="212">
        <f>ROUND(I393*H393,2)</f>
        <v>0</v>
      </c>
      <c r="K393" s="208" t="s">
        <v>19</v>
      </c>
      <c r="L393" s="46"/>
      <c r="M393" s="213" t="s">
        <v>19</v>
      </c>
      <c r="N393" s="214" t="s">
        <v>43</v>
      </c>
      <c r="O393" s="86"/>
      <c r="P393" s="215">
        <f>O393*H393</f>
        <v>0</v>
      </c>
      <c r="Q393" s="215">
        <v>0</v>
      </c>
      <c r="R393" s="215">
        <f>Q393*H393</f>
        <v>0</v>
      </c>
      <c r="S393" s="215">
        <v>0</v>
      </c>
      <c r="T393" s="216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17" t="s">
        <v>231</v>
      </c>
      <c r="AT393" s="217" t="s">
        <v>137</v>
      </c>
      <c r="AU393" s="217" t="s">
        <v>82</v>
      </c>
      <c r="AY393" s="19" t="s">
        <v>134</v>
      </c>
      <c r="BE393" s="218">
        <f>IF(N393="základní",J393,0)</f>
        <v>0</v>
      </c>
      <c r="BF393" s="218">
        <f>IF(N393="snížená",J393,0)</f>
        <v>0</v>
      </c>
      <c r="BG393" s="218">
        <f>IF(N393="zákl. přenesená",J393,0)</f>
        <v>0</v>
      </c>
      <c r="BH393" s="218">
        <f>IF(N393="sníž. přenesená",J393,0)</f>
        <v>0</v>
      </c>
      <c r="BI393" s="218">
        <f>IF(N393="nulová",J393,0)</f>
        <v>0</v>
      </c>
      <c r="BJ393" s="19" t="s">
        <v>80</v>
      </c>
      <c r="BK393" s="218">
        <f>ROUND(I393*H393,2)</f>
        <v>0</v>
      </c>
      <c r="BL393" s="19" t="s">
        <v>231</v>
      </c>
      <c r="BM393" s="217" t="s">
        <v>716</v>
      </c>
    </row>
    <row r="394" s="2" customFormat="1" ht="16.5" customHeight="1">
      <c r="A394" s="40"/>
      <c r="B394" s="41"/>
      <c r="C394" s="206" t="s">
        <v>717</v>
      </c>
      <c r="D394" s="206" t="s">
        <v>137</v>
      </c>
      <c r="E394" s="207" t="s">
        <v>718</v>
      </c>
      <c r="F394" s="208" t="s">
        <v>719</v>
      </c>
      <c r="G394" s="209" t="s">
        <v>588</v>
      </c>
      <c r="H394" s="210">
        <v>1</v>
      </c>
      <c r="I394" s="211"/>
      <c r="J394" s="212">
        <f>ROUND(I394*H394,2)</f>
        <v>0</v>
      </c>
      <c r="K394" s="208" t="s">
        <v>19</v>
      </c>
      <c r="L394" s="46"/>
      <c r="M394" s="213" t="s">
        <v>19</v>
      </c>
      <c r="N394" s="214" t="s">
        <v>43</v>
      </c>
      <c r="O394" s="86"/>
      <c r="P394" s="215">
        <f>O394*H394</f>
        <v>0</v>
      </c>
      <c r="Q394" s="215">
        <v>0</v>
      </c>
      <c r="R394" s="215">
        <f>Q394*H394</f>
        <v>0</v>
      </c>
      <c r="S394" s="215">
        <v>0</v>
      </c>
      <c r="T394" s="216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17" t="s">
        <v>231</v>
      </c>
      <c r="AT394" s="217" t="s">
        <v>137</v>
      </c>
      <c r="AU394" s="217" t="s">
        <v>82</v>
      </c>
      <c r="AY394" s="19" t="s">
        <v>134</v>
      </c>
      <c r="BE394" s="218">
        <f>IF(N394="základní",J394,0)</f>
        <v>0</v>
      </c>
      <c r="BF394" s="218">
        <f>IF(N394="snížená",J394,0)</f>
        <v>0</v>
      </c>
      <c r="BG394" s="218">
        <f>IF(N394="zákl. přenesená",J394,0)</f>
        <v>0</v>
      </c>
      <c r="BH394" s="218">
        <f>IF(N394="sníž. přenesená",J394,0)</f>
        <v>0</v>
      </c>
      <c r="BI394" s="218">
        <f>IF(N394="nulová",J394,0)</f>
        <v>0</v>
      </c>
      <c r="BJ394" s="19" t="s">
        <v>80</v>
      </c>
      <c r="BK394" s="218">
        <f>ROUND(I394*H394,2)</f>
        <v>0</v>
      </c>
      <c r="BL394" s="19" t="s">
        <v>231</v>
      </c>
      <c r="BM394" s="217" t="s">
        <v>720</v>
      </c>
    </row>
    <row r="395" s="2" customFormat="1" ht="16.5" customHeight="1">
      <c r="A395" s="40"/>
      <c r="B395" s="41"/>
      <c r="C395" s="206" t="s">
        <v>721</v>
      </c>
      <c r="D395" s="206" t="s">
        <v>137</v>
      </c>
      <c r="E395" s="207" t="s">
        <v>722</v>
      </c>
      <c r="F395" s="208" t="s">
        <v>723</v>
      </c>
      <c r="G395" s="209" t="s">
        <v>588</v>
      </c>
      <c r="H395" s="210">
        <v>1</v>
      </c>
      <c r="I395" s="211"/>
      <c r="J395" s="212">
        <f>ROUND(I395*H395,2)</f>
        <v>0</v>
      </c>
      <c r="K395" s="208" t="s">
        <v>19</v>
      </c>
      <c r="L395" s="46"/>
      <c r="M395" s="213" t="s">
        <v>19</v>
      </c>
      <c r="N395" s="214" t="s">
        <v>43</v>
      </c>
      <c r="O395" s="86"/>
      <c r="P395" s="215">
        <f>O395*H395</f>
        <v>0</v>
      </c>
      <c r="Q395" s="215">
        <v>0</v>
      </c>
      <c r="R395" s="215">
        <f>Q395*H395</f>
        <v>0</v>
      </c>
      <c r="S395" s="215">
        <v>0</v>
      </c>
      <c r="T395" s="216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17" t="s">
        <v>231</v>
      </c>
      <c r="AT395" s="217" t="s">
        <v>137</v>
      </c>
      <c r="AU395" s="217" t="s">
        <v>82</v>
      </c>
      <c r="AY395" s="19" t="s">
        <v>134</v>
      </c>
      <c r="BE395" s="218">
        <f>IF(N395="základní",J395,0)</f>
        <v>0</v>
      </c>
      <c r="BF395" s="218">
        <f>IF(N395="snížená",J395,0)</f>
        <v>0</v>
      </c>
      <c r="BG395" s="218">
        <f>IF(N395="zákl. přenesená",J395,0)</f>
        <v>0</v>
      </c>
      <c r="BH395" s="218">
        <f>IF(N395="sníž. přenesená",J395,0)</f>
        <v>0</v>
      </c>
      <c r="BI395" s="218">
        <f>IF(N395="nulová",J395,0)</f>
        <v>0</v>
      </c>
      <c r="BJ395" s="19" t="s">
        <v>80</v>
      </c>
      <c r="BK395" s="218">
        <f>ROUND(I395*H395,2)</f>
        <v>0</v>
      </c>
      <c r="BL395" s="19" t="s">
        <v>231</v>
      </c>
      <c r="BM395" s="217" t="s">
        <v>724</v>
      </c>
    </row>
    <row r="396" s="2" customFormat="1" ht="24.15" customHeight="1">
      <c r="A396" s="40"/>
      <c r="B396" s="41"/>
      <c r="C396" s="206" t="s">
        <v>725</v>
      </c>
      <c r="D396" s="206" t="s">
        <v>137</v>
      </c>
      <c r="E396" s="207" t="s">
        <v>726</v>
      </c>
      <c r="F396" s="208" t="s">
        <v>727</v>
      </c>
      <c r="G396" s="209" t="s">
        <v>431</v>
      </c>
      <c r="H396" s="210">
        <v>2.3700000000000001</v>
      </c>
      <c r="I396" s="211"/>
      <c r="J396" s="212">
        <f>ROUND(I396*H396,2)</f>
        <v>0</v>
      </c>
      <c r="K396" s="208" t="s">
        <v>141</v>
      </c>
      <c r="L396" s="46"/>
      <c r="M396" s="213" t="s">
        <v>19</v>
      </c>
      <c r="N396" s="214" t="s">
        <v>43</v>
      </c>
      <c r="O396" s="86"/>
      <c r="P396" s="215">
        <f>O396*H396</f>
        <v>0</v>
      </c>
      <c r="Q396" s="215">
        <v>0.0027299999999999998</v>
      </c>
      <c r="R396" s="215">
        <f>Q396*H396</f>
        <v>0.0064700999999999995</v>
      </c>
      <c r="S396" s="215">
        <v>0</v>
      </c>
      <c r="T396" s="216">
        <f>S396*H396</f>
        <v>0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17" t="s">
        <v>231</v>
      </c>
      <c r="AT396" s="217" t="s">
        <v>137</v>
      </c>
      <c r="AU396" s="217" t="s">
        <v>82</v>
      </c>
      <c r="AY396" s="19" t="s">
        <v>134</v>
      </c>
      <c r="BE396" s="218">
        <f>IF(N396="základní",J396,0)</f>
        <v>0</v>
      </c>
      <c r="BF396" s="218">
        <f>IF(N396="snížená",J396,0)</f>
        <v>0</v>
      </c>
      <c r="BG396" s="218">
        <f>IF(N396="zákl. přenesená",J396,0)</f>
        <v>0</v>
      </c>
      <c r="BH396" s="218">
        <f>IF(N396="sníž. přenesená",J396,0)</f>
        <v>0</v>
      </c>
      <c r="BI396" s="218">
        <f>IF(N396="nulová",J396,0)</f>
        <v>0</v>
      </c>
      <c r="BJ396" s="19" t="s">
        <v>80</v>
      </c>
      <c r="BK396" s="218">
        <f>ROUND(I396*H396,2)</f>
        <v>0</v>
      </c>
      <c r="BL396" s="19" t="s">
        <v>231</v>
      </c>
      <c r="BM396" s="217" t="s">
        <v>728</v>
      </c>
    </row>
    <row r="397" s="2" customFormat="1">
      <c r="A397" s="40"/>
      <c r="B397" s="41"/>
      <c r="C397" s="42"/>
      <c r="D397" s="219" t="s">
        <v>144</v>
      </c>
      <c r="E397" s="42"/>
      <c r="F397" s="220" t="s">
        <v>729</v>
      </c>
      <c r="G397" s="42"/>
      <c r="H397" s="42"/>
      <c r="I397" s="221"/>
      <c r="J397" s="42"/>
      <c r="K397" s="42"/>
      <c r="L397" s="46"/>
      <c r="M397" s="222"/>
      <c r="N397" s="223"/>
      <c r="O397" s="86"/>
      <c r="P397" s="86"/>
      <c r="Q397" s="86"/>
      <c r="R397" s="86"/>
      <c r="S397" s="86"/>
      <c r="T397" s="87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T397" s="19" t="s">
        <v>144</v>
      </c>
      <c r="AU397" s="19" t="s">
        <v>82</v>
      </c>
    </row>
    <row r="398" s="13" customFormat="1">
      <c r="A398" s="13"/>
      <c r="B398" s="224"/>
      <c r="C398" s="225"/>
      <c r="D398" s="226" t="s">
        <v>150</v>
      </c>
      <c r="E398" s="227" t="s">
        <v>19</v>
      </c>
      <c r="F398" s="228" t="s">
        <v>730</v>
      </c>
      <c r="G398" s="225"/>
      <c r="H398" s="229">
        <v>2.3700000000000001</v>
      </c>
      <c r="I398" s="230"/>
      <c r="J398" s="225"/>
      <c r="K398" s="225"/>
      <c r="L398" s="231"/>
      <c r="M398" s="232"/>
      <c r="N398" s="233"/>
      <c r="O398" s="233"/>
      <c r="P398" s="233"/>
      <c r="Q398" s="233"/>
      <c r="R398" s="233"/>
      <c r="S398" s="233"/>
      <c r="T398" s="234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5" t="s">
        <v>150</v>
      </c>
      <c r="AU398" s="235" t="s">
        <v>82</v>
      </c>
      <c r="AV398" s="13" t="s">
        <v>82</v>
      </c>
      <c r="AW398" s="13" t="s">
        <v>33</v>
      </c>
      <c r="AX398" s="13" t="s">
        <v>80</v>
      </c>
      <c r="AY398" s="235" t="s">
        <v>134</v>
      </c>
    </row>
    <row r="399" s="2" customFormat="1" ht="24.15" customHeight="1">
      <c r="A399" s="40"/>
      <c r="B399" s="41"/>
      <c r="C399" s="206" t="s">
        <v>731</v>
      </c>
      <c r="D399" s="206" t="s">
        <v>137</v>
      </c>
      <c r="E399" s="207" t="s">
        <v>732</v>
      </c>
      <c r="F399" s="208" t="s">
        <v>733</v>
      </c>
      <c r="G399" s="209" t="s">
        <v>431</v>
      </c>
      <c r="H399" s="210">
        <v>5.7599999999999998</v>
      </c>
      <c r="I399" s="211"/>
      <c r="J399" s="212">
        <f>ROUND(I399*H399,2)</f>
        <v>0</v>
      </c>
      <c r="K399" s="208" t="s">
        <v>141</v>
      </c>
      <c r="L399" s="46"/>
      <c r="M399" s="213" t="s">
        <v>19</v>
      </c>
      <c r="N399" s="214" t="s">
        <v>43</v>
      </c>
      <c r="O399" s="86"/>
      <c r="P399" s="215">
        <f>O399*H399</f>
        <v>0</v>
      </c>
      <c r="Q399" s="215">
        <v>0.0022000000000000001</v>
      </c>
      <c r="R399" s="215">
        <f>Q399*H399</f>
        <v>0.012672000000000001</v>
      </c>
      <c r="S399" s="215">
        <v>0</v>
      </c>
      <c r="T399" s="216">
        <f>S399*H399</f>
        <v>0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17" t="s">
        <v>231</v>
      </c>
      <c r="AT399" s="217" t="s">
        <v>137</v>
      </c>
      <c r="AU399" s="217" t="s">
        <v>82</v>
      </c>
      <c r="AY399" s="19" t="s">
        <v>134</v>
      </c>
      <c r="BE399" s="218">
        <f>IF(N399="základní",J399,0)</f>
        <v>0</v>
      </c>
      <c r="BF399" s="218">
        <f>IF(N399="snížená",J399,0)</f>
        <v>0</v>
      </c>
      <c r="BG399" s="218">
        <f>IF(N399="zákl. přenesená",J399,0)</f>
        <v>0</v>
      </c>
      <c r="BH399" s="218">
        <f>IF(N399="sníž. přenesená",J399,0)</f>
        <v>0</v>
      </c>
      <c r="BI399" s="218">
        <f>IF(N399="nulová",J399,0)</f>
        <v>0</v>
      </c>
      <c r="BJ399" s="19" t="s">
        <v>80</v>
      </c>
      <c r="BK399" s="218">
        <f>ROUND(I399*H399,2)</f>
        <v>0</v>
      </c>
      <c r="BL399" s="19" t="s">
        <v>231</v>
      </c>
      <c r="BM399" s="217" t="s">
        <v>734</v>
      </c>
    </row>
    <row r="400" s="2" customFormat="1">
      <c r="A400" s="40"/>
      <c r="B400" s="41"/>
      <c r="C400" s="42"/>
      <c r="D400" s="219" t="s">
        <v>144</v>
      </c>
      <c r="E400" s="42"/>
      <c r="F400" s="220" t="s">
        <v>735</v>
      </c>
      <c r="G400" s="42"/>
      <c r="H400" s="42"/>
      <c r="I400" s="221"/>
      <c r="J400" s="42"/>
      <c r="K400" s="42"/>
      <c r="L400" s="46"/>
      <c r="M400" s="222"/>
      <c r="N400" s="223"/>
      <c r="O400" s="86"/>
      <c r="P400" s="86"/>
      <c r="Q400" s="86"/>
      <c r="R400" s="86"/>
      <c r="S400" s="86"/>
      <c r="T400" s="87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T400" s="19" t="s">
        <v>144</v>
      </c>
      <c r="AU400" s="19" t="s">
        <v>82</v>
      </c>
    </row>
    <row r="401" s="13" customFormat="1">
      <c r="A401" s="13"/>
      <c r="B401" s="224"/>
      <c r="C401" s="225"/>
      <c r="D401" s="226" t="s">
        <v>150</v>
      </c>
      <c r="E401" s="227" t="s">
        <v>19</v>
      </c>
      <c r="F401" s="228" t="s">
        <v>736</v>
      </c>
      <c r="G401" s="225"/>
      <c r="H401" s="229">
        <v>5.7599999999999998</v>
      </c>
      <c r="I401" s="230"/>
      <c r="J401" s="225"/>
      <c r="K401" s="225"/>
      <c r="L401" s="231"/>
      <c r="M401" s="232"/>
      <c r="N401" s="233"/>
      <c r="O401" s="233"/>
      <c r="P401" s="233"/>
      <c r="Q401" s="233"/>
      <c r="R401" s="233"/>
      <c r="S401" s="233"/>
      <c r="T401" s="234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5" t="s">
        <v>150</v>
      </c>
      <c r="AU401" s="235" t="s">
        <v>82</v>
      </c>
      <c r="AV401" s="13" t="s">
        <v>82</v>
      </c>
      <c r="AW401" s="13" t="s">
        <v>33</v>
      </c>
      <c r="AX401" s="13" t="s">
        <v>80</v>
      </c>
      <c r="AY401" s="235" t="s">
        <v>134</v>
      </c>
    </row>
    <row r="402" s="2" customFormat="1" ht="33" customHeight="1">
      <c r="A402" s="40"/>
      <c r="B402" s="41"/>
      <c r="C402" s="206" t="s">
        <v>737</v>
      </c>
      <c r="D402" s="206" t="s">
        <v>137</v>
      </c>
      <c r="E402" s="207" t="s">
        <v>738</v>
      </c>
      <c r="F402" s="208" t="s">
        <v>739</v>
      </c>
      <c r="G402" s="209" t="s">
        <v>256</v>
      </c>
      <c r="H402" s="210">
        <v>3.9870000000000001</v>
      </c>
      <c r="I402" s="211"/>
      <c r="J402" s="212">
        <f>ROUND(I402*H402,2)</f>
        <v>0</v>
      </c>
      <c r="K402" s="208" t="s">
        <v>141</v>
      </c>
      <c r="L402" s="46"/>
      <c r="M402" s="213" t="s">
        <v>19</v>
      </c>
      <c r="N402" s="214" t="s">
        <v>43</v>
      </c>
      <c r="O402" s="86"/>
      <c r="P402" s="215">
        <f>O402*H402</f>
        <v>0</v>
      </c>
      <c r="Q402" s="215">
        <v>0</v>
      </c>
      <c r="R402" s="215">
        <f>Q402*H402</f>
        <v>0</v>
      </c>
      <c r="S402" s="215">
        <v>0</v>
      </c>
      <c r="T402" s="216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17" t="s">
        <v>231</v>
      </c>
      <c r="AT402" s="217" t="s">
        <v>137</v>
      </c>
      <c r="AU402" s="217" t="s">
        <v>82</v>
      </c>
      <c r="AY402" s="19" t="s">
        <v>134</v>
      </c>
      <c r="BE402" s="218">
        <f>IF(N402="základní",J402,0)</f>
        <v>0</v>
      </c>
      <c r="BF402" s="218">
        <f>IF(N402="snížená",J402,0)</f>
        <v>0</v>
      </c>
      <c r="BG402" s="218">
        <f>IF(N402="zákl. přenesená",J402,0)</f>
        <v>0</v>
      </c>
      <c r="BH402" s="218">
        <f>IF(N402="sníž. přenesená",J402,0)</f>
        <v>0</v>
      </c>
      <c r="BI402" s="218">
        <f>IF(N402="nulová",J402,0)</f>
        <v>0</v>
      </c>
      <c r="BJ402" s="19" t="s">
        <v>80</v>
      </c>
      <c r="BK402" s="218">
        <f>ROUND(I402*H402,2)</f>
        <v>0</v>
      </c>
      <c r="BL402" s="19" t="s">
        <v>231</v>
      </c>
      <c r="BM402" s="217" t="s">
        <v>740</v>
      </c>
    </row>
    <row r="403" s="2" customFormat="1">
      <c r="A403" s="40"/>
      <c r="B403" s="41"/>
      <c r="C403" s="42"/>
      <c r="D403" s="219" t="s">
        <v>144</v>
      </c>
      <c r="E403" s="42"/>
      <c r="F403" s="220" t="s">
        <v>741</v>
      </c>
      <c r="G403" s="42"/>
      <c r="H403" s="42"/>
      <c r="I403" s="221"/>
      <c r="J403" s="42"/>
      <c r="K403" s="42"/>
      <c r="L403" s="46"/>
      <c r="M403" s="222"/>
      <c r="N403" s="223"/>
      <c r="O403" s="86"/>
      <c r="P403" s="86"/>
      <c r="Q403" s="86"/>
      <c r="R403" s="86"/>
      <c r="S403" s="86"/>
      <c r="T403" s="87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19" t="s">
        <v>144</v>
      </c>
      <c r="AU403" s="19" t="s">
        <v>82</v>
      </c>
    </row>
    <row r="404" s="12" customFormat="1" ht="22.8" customHeight="1">
      <c r="A404" s="12"/>
      <c r="B404" s="190"/>
      <c r="C404" s="191"/>
      <c r="D404" s="192" t="s">
        <v>71</v>
      </c>
      <c r="E404" s="204" t="s">
        <v>742</v>
      </c>
      <c r="F404" s="204" t="s">
        <v>743</v>
      </c>
      <c r="G404" s="191"/>
      <c r="H404" s="191"/>
      <c r="I404" s="194"/>
      <c r="J404" s="205">
        <f>BK404</f>
        <v>0</v>
      </c>
      <c r="K404" s="191"/>
      <c r="L404" s="196"/>
      <c r="M404" s="197"/>
      <c r="N404" s="198"/>
      <c r="O404" s="198"/>
      <c r="P404" s="199">
        <f>SUM(P405:P420)</f>
        <v>0</v>
      </c>
      <c r="Q404" s="198"/>
      <c r="R404" s="199">
        <f>SUM(R405:R420)</f>
        <v>0</v>
      </c>
      <c r="S404" s="198"/>
      <c r="T404" s="200">
        <f>SUM(T405:T420)</f>
        <v>10.759412999999999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201" t="s">
        <v>82</v>
      </c>
      <c r="AT404" s="202" t="s">
        <v>71</v>
      </c>
      <c r="AU404" s="202" t="s">
        <v>80</v>
      </c>
      <c r="AY404" s="201" t="s">
        <v>134</v>
      </c>
      <c r="BK404" s="203">
        <f>SUM(BK405:BK420)</f>
        <v>0</v>
      </c>
    </row>
    <row r="405" s="2" customFormat="1" ht="16.5" customHeight="1">
      <c r="A405" s="40"/>
      <c r="B405" s="41"/>
      <c r="C405" s="206" t="s">
        <v>744</v>
      </c>
      <c r="D405" s="206" t="s">
        <v>137</v>
      </c>
      <c r="E405" s="207" t="s">
        <v>745</v>
      </c>
      <c r="F405" s="208" t="s">
        <v>746</v>
      </c>
      <c r="G405" s="209" t="s">
        <v>140</v>
      </c>
      <c r="H405" s="210">
        <v>181.5</v>
      </c>
      <c r="I405" s="211"/>
      <c r="J405" s="212">
        <f>ROUND(I405*H405,2)</f>
        <v>0</v>
      </c>
      <c r="K405" s="208" t="s">
        <v>19</v>
      </c>
      <c r="L405" s="46"/>
      <c r="M405" s="213" t="s">
        <v>19</v>
      </c>
      <c r="N405" s="214" t="s">
        <v>43</v>
      </c>
      <c r="O405" s="86"/>
      <c r="P405" s="215">
        <f>O405*H405</f>
        <v>0</v>
      </c>
      <c r="Q405" s="215">
        <v>0</v>
      </c>
      <c r="R405" s="215">
        <f>Q405*H405</f>
        <v>0</v>
      </c>
      <c r="S405" s="215">
        <v>0.01695</v>
      </c>
      <c r="T405" s="216">
        <f>S405*H405</f>
        <v>3.076425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17" t="s">
        <v>231</v>
      </c>
      <c r="AT405" s="217" t="s">
        <v>137</v>
      </c>
      <c r="AU405" s="217" t="s">
        <v>82</v>
      </c>
      <c r="AY405" s="19" t="s">
        <v>134</v>
      </c>
      <c r="BE405" s="218">
        <f>IF(N405="základní",J405,0)</f>
        <v>0</v>
      </c>
      <c r="BF405" s="218">
        <f>IF(N405="snížená",J405,0)</f>
        <v>0</v>
      </c>
      <c r="BG405" s="218">
        <f>IF(N405="zákl. přenesená",J405,0)</f>
        <v>0</v>
      </c>
      <c r="BH405" s="218">
        <f>IF(N405="sníž. přenesená",J405,0)</f>
        <v>0</v>
      </c>
      <c r="BI405" s="218">
        <f>IF(N405="nulová",J405,0)</f>
        <v>0</v>
      </c>
      <c r="BJ405" s="19" t="s">
        <v>80</v>
      </c>
      <c r="BK405" s="218">
        <f>ROUND(I405*H405,2)</f>
        <v>0</v>
      </c>
      <c r="BL405" s="19" t="s">
        <v>231</v>
      </c>
      <c r="BM405" s="217" t="s">
        <v>747</v>
      </c>
    </row>
    <row r="406" s="15" customFormat="1">
      <c r="A406" s="15"/>
      <c r="B406" s="257"/>
      <c r="C406" s="258"/>
      <c r="D406" s="226" t="s">
        <v>150</v>
      </c>
      <c r="E406" s="259" t="s">
        <v>19</v>
      </c>
      <c r="F406" s="260" t="s">
        <v>748</v>
      </c>
      <c r="G406" s="258"/>
      <c r="H406" s="259" t="s">
        <v>19</v>
      </c>
      <c r="I406" s="261"/>
      <c r="J406" s="258"/>
      <c r="K406" s="258"/>
      <c r="L406" s="262"/>
      <c r="M406" s="263"/>
      <c r="N406" s="264"/>
      <c r="O406" s="264"/>
      <c r="P406" s="264"/>
      <c r="Q406" s="264"/>
      <c r="R406" s="264"/>
      <c r="S406" s="264"/>
      <c r="T406" s="265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66" t="s">
        <v>150</v>
      </c>
      <c r="AU406" s="266" t="s">
        <v>82</v>
      </c>
      <c r="AV406" s="15" t="s">
        <v>80</v>
      </c>
      <c r="AW406" s="15" t="s">
        <v>33</v>
      </c>
      <c r="AX406" s="15" t="s">
        <v>72</v>
      </c>
      <c r="AY406" s="266" t="s">
        <v>134</v>
      </c>
    </row>
    <row r="407" s="13" customFormat="1">
      <c r="A407" s="13"/>
      <c r="B407" s="224"/>
      <c r="C407" s="225"/>
      <c r="D407" s="226" t="s">
        <v>150</v>
      </c>
      <c r="E407" s="227" t="s">
        <v>19</v>
      </c>
      <c r="F407" s="228" t="s">
        <v>749</v>
      </c>
      <c r="G407" s="225"/>
      <c r="H407" s="229">
        <v>181.5</v>
      </c>
      <c r="I407" s="230"/>
      <c r="J407" s="225"/>
      <c r="K407" s="225"/>
      <c r="L407" s="231"/>
      <c r="M407" s="232"/>
      <c r="N407" s="233"/>
      <c r="O407" s="233"/>
      <c r="P407" s="233"/>
      <c r="Q407" s="233"/>
      <c r="R407" s="233"/>
      <c r="S407" s="233"/>
      <c r="T407" s="234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5" t="s">
        <v>150</v>
      </c>
      <c r="AU407" s="235" t="s">
        <v>82</v>
      </c>
      <c r="AV407" s="13" t="s">
        <v>82</v>
      </c>
      <c r="AW407" s="13" t="s">
        <v>33</v>
      </c>
      <c r="AX407" s="13" t="s">
        <v>80</v>
      </c>
      <c r="AY407" s="235" t="s">
        <v>134</v>
      </c>
    </row>
    <row r="408" s="2" customFormat="1" ht="16.5" customHeight="1">
      <c r="A408" s="40"/>
      <c r="B408" s="41"/>
      <c r="C408" s="206" t="s">
        <v>750</v>
      </c>
      <c r="D408" s="206" t="s">
        <v>137</v>
      </c>
      <c r="E408" s="207" t="s">
        <v>751</v>
      </c>
      <c r="F408" s="208" t="s">
        <v>752</v>
      </c>
      <c r="G408" s="209" t="s">
        <v>140</v>
      </c>
      <c r="H408" s="210">
        <v>23.920000000000002</v>
      </c>
      <c r="I408" s="211"/>
      <c r="J408" s="212">
        <f>ROUND(I408*H408,2)</f>
        <v>0</v>
      </c>
      <c r="K408" s="208" t="s">
        <v>141</v>
      </c>
      <c r="L408" s="46"/>
      <c r="M408" s="213" t="s">
        <v>19</v>
      </c>
      <c r="N408" s="214" t="s">
        <v>43</v>
      </c>
      <c r="O408" s="86"/>
      <c r="P408" s="215">
        <f>O408*H408</f>
        <v>0</v>
      </c>
      <c r="Q408" s="215">
        <v>0</v>
      </c>
      <c r="R408" s="215">
        <f>Q408*H408</f>
        <v>0</v>
      </c>
      <c r="S408" s="215">
        <v>0.024649999999999998</v>
      </c>
      <c r="T408" s="216">
        <f>S408*H408</f>
        <v>0.58962800000000004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17" t="s">
        <v>231</v>
      </c>
      <c r="AT408" s="217" t="s">
        <v>137</v>
      </c>
      <c r="AU408" s="217" t="s">
        <v>82</v>
      </c>
      <c r="AY408" s="19" t="s">
        <v>134</v>
      </c>
      <c r="BE408" s="218">
        <f>IF(N408="základní",J408,0)</f>
        <v>0</v>
      </c>
      <c r="BF408" s="218">
        <f>IF(N408="snížená",J408,0)</f>
        <v>0</v>
      </c>
      <c r="BG408" s="218">
        <f>IF(N408="zákl. přenesená",J408,0)</f>
        <v>0</v>
      </c>
      <c r="BH408" s="218">
        <f>IF(N408="sníž. přenesená",J408,0)</f>
        <v>0</v>
      </c>
      <c r="BI408" s="218">
        <f>IF(N408="nulová",J408,0)</f>
        <v>0</v>
      </c>
      <c r="BJ408" s="19" t="s">
        <v>80</v>
      </c>
      <c r="BK408" s="218">
        <f>ROUND(I408*H408,2)</f>
        <v>0</v>
      </c>
      <c r="BL408" s="19" t="s">
        <v>231</v>
      </c>
      <c r="BM408" s="217" t="s">
        <v>753</v>
      </c>
    </row>
    <row r="409" s="2" customFormat="1">
      <c r="A409" s="40"/>
      <c r="B409" s="41"/>
      <c r="C409" s="42"/>
      <c r="D409" s="219" t="s">
        <v>144</v>
      </c>
      <c r="E409" s="42"/>
      <c r="F409" s="220" t="s">
        <v>754</v>
      </c>
      <c r="G409" s="42"/>
      <c r="H409" s="42"/>
      <c r="I409" s="221"/>
      <c r="J409" s="42"/>
      <c r="K409" s="42"/>
      <c r="L409" s="46"/>
      <c r="M409" s="222"/>
      <c r="N409" s="223"/>
      <c r="O409" s="86"/>
      <c r="P409" s="86"/>
      <c r="Q409" s="86"/>
      <c r="R409" s="86"/>
      <c r="S409" s="86"/>
      <c r="T409" s="87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T409" s="19" t="s">
        <v>144</v>
      </c>
      <c r="AU409" s="19" t="s">
        <v>82</v>
      </c>
    </row>
    <row r="410" s="15" customFormat="1">
      <c r="A410" s="15"/>
      <c r="B410" s="257"/>
      <c r="C410" s="258"/>
      <c r="D410" s="226" t="s">
        <v>150</v>
      </c>
      <c r="E410" s="259" t="s">
        <v>19</v>
      </c>
      <c r="F410" s="260" t="s">
        <v>755</v>
      </c>
      <c r="G410" s="258"/>
      <c r="H410" s="259" t="s">
        <v>19</v>
      </c>
      <c r="I410" s="261"/>
      <c r="J410" s="258"/>
      <c r="K410" s="258"/>
      <c r="L410" s="262"/>
      <c r="M410" s="263"/>
      <c r="N410" s="264"/>
      <c r="O410" s="264"/>
      <c r="P410" s="264"/>
      <c r="Q410" s="264"/>
      <c r="R410" s="264"/>
      <c r="S410" s="264"/>
      <c r="T410" s="265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66" t="s">
        <v>150</v>
      </c>
      <c r="AU410" s="266" t="s">
        <v>82</v>
      </c>
      <c r="AV410" s="15" t="s">
        <v>80</v>
      </c>
      <c r="AW410" s="15" t="s">
        <v>33</v>
      </c>
      <c r="AX410" s="15" t="s">
        <v>72</v>
      </c>
      <c r="AY410" s="266" t="s">
        <v>134</v>
      </c>
    </row>
    <row r="411" s="13" customFormat="1">
      <c r="A411" s="13"/>
      <c r="B411" s="224"/>
      <c r="C411" s="225"/>
      <c r="D411" s="226" t="s">
        <v>150</v>
      </c>
      <c r="E411" s="227" t="s">
        <v>19</v>
      </c>
      <c r="F411" s="228" t="s">
        <v>756</v>
      </c>
      <c r="G411" s="225"/>
      <c r="H411" s="229">
        <v>34.799999999999997</v>
      </c>
      <c r="I411" s="230"/>
      <c r="J411" s="225"/>
      <c r="K411" s="225"/>
      <c r="L411" s="231"/>
      <c r="M411" s="232"/>
      <c r="N411" s="233"/>
      <c r="O411" s="233"/>
      <c r="P411" s="233"/>
      <c r="Q411" s="233"/>
      <c r="R411" s="233"/>
      <c r="S411" s="233"/>
      <c r="T411" s="234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5" t="s">
        <v>150</v>
      </c>
      <c r="AU411" s="235" t="s">
        <v>82</v>
      </c>
      <c r="AV411" s="13" t="s">
        <v>82</v>
      </c>
      <c r="AW411" s="13" t="s">
        <v>33</v>
      </c>
      <c r="AX411" s="13" t="s">
        <v>72</v>
      </c>
      <c r="AY411" s="235" t="s">
        <v>134</v>
      </c>
    </row>
    <row r="412" s="13" customFormat="1">
      <c r="A412" s="13"/>
      <c r="B412" s="224"/>
      <c r="C412" s="225"/>
      <c r="D412" s="226" t="s">
        <v>150</v>
      </c>
      <c r="E412" s="227" t="s">
        <v>19</v>
      </c>
      <c r="F412" s="228" t="s">
        <v>152</v>
      </c>
      <c r="G412" s="225"/>
      <c r="H412" s="229">
        <v>-10.880000000000001</v>
      </c>
      <c r="I412" s="230"/>
      <c r="J412" s="225"/>
      <c r="K412" s="225"/>
      <c r="L412" s="231"/>
      <c r="M412" s="232"/>
      <c r="N412" s="233"/>
      <c r="O412" s="233"/>
      <c r="P412" s="233"/>
      <c r="Q412" s="233"/>
      <c r="R412" s="233"/>
      <c r="S412" s="233"/>
      <c r="T412" s="234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5" t="s">
        <v>150</v>
      </c>
      <c r="AU412" s="235" t="s">
        <v>82</v>
      </c>
      <c r="AV412" s="13" t="s">
        <v>82</v>
      </c>
      <c r="AW412" s="13" t="s">
        <v>33</v>
      </c>
      <c r="AX412" s="13" t="s">
        <v>72</v>
      </c>
      <c r="AY412" s="235" t="s">
        <v>134</v>
      </c>
    </row>
    <row r="413" s="14" customFormat="1">
      <c r="A413" s="14"/>
      <c r="B413" s="236"/>
      <c r="C413" s="237"/>
      <c r="D413" s="226" t="s">
        <v>150</v>
      </c>
      <c r="E413" s="238" t="s">
        <v>19</v>
      </c>
      <c r="F413" s="239" t="s">
        <v>153</v>
      </c>
      <c r="G413" s="237"/>
      <c r="H413" s="240">
        <v>23.920000000000002</v>
      </c>
      <c r="I413" s="241"/>
      <c r="J413" s="237"/>
      <c r="K413" s="237"/>
      <c r="L413" s="242"/>
      <c r="M413" s="243"/>
      <c r="N413" s="244"/>
      <c r="O413" s="244"/>
      <c r="P413" s="244"/>
      <c r="Q413" s="244"/>
      <c r="R413" s="244"/>
      <c r="S413" s="244"/>
      <c r="T413" s="245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6" t="s">
        <v>150</v>
      </c>
      <c r="AU413" s="246" t="s">
        <v>82</v>
      </c>
      <c r="AV413" s="14" t="s">
        <v>142</v>
      </c>
      <c r="AW413" s="14" t="s">
        <v>33</v>
      </c>
      <c r="AX413" s="14" t="s">
        <v>80</v>
      </c>
      <c r="AY413" s="246" t="s">
        <v>134</v>
      </c>
    </row>
    <row r="414" s="2" customFormat="1" ht="16.5" customHeight="1">
      <c r="A414" s="40"/>
      <c r="B414" s="41"/>
      <c r="C414" s="206" t="s">
        <v>757</v>
      </c>
      <c r="D414" s="206" t="s">
        <v>137</v>
      </c>
      <c r="E414" s="207" t="s">
        <v>758</v>
      </c>
      <c r="F414" s="208" t="s">
        <v>759</v>
      </c>
      <c r="G414" s="209" t="s">
        <v>140</v>
      </c>
      <c r="H414" s="210">
        <v>23.920000000000002</v>
      </c>
      <c r="I414" s="211"/>
      <c r="J414" s="212">
        <f>ROUND(I414*H414,2)</f>
        <v>0</v>
      </c>
      <c r="K414" s="208" t="s">
        <v>141</v>
      </c>
      <c r="L414" s="46"/>
      <c r="M414" s="213" t="s">
        <v>19</v>
      </c>
      <c r="N414" s="214" t="s">
        <v>43</v>
      </c>
      <c r="O414" s="86"/>
      <c r="P414" s="215">
        <f>O414*H414</f>
        <v>0</v>
      </c>
      <c r="Q414" s="215">
        <v>0</v>
      </c>
      <c r="R414" s="215">
        <f>Q414*H414</f>
        <v>0</v>
      </c>
      <c r="S414" s="215">
        <v>0.0080000000000000002</v>
      </c>
      <c r="T414" s="216">
        <f>S414*H414</f>
        <v>0.19136000000000003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17" t="s">
        <v>231</v>
      </c>
      <c r="AT414" s="217" t="s">
        <v>137</v>
      </c>
      <c r="AU414" s="217" t="s">
        <v>82</v>
      </c>
      <c r="AY414" s="19" t="s">
        <v>134</v>
      </c>
      <c r="BE414" s="218">
        <f>IF(N414="základní",J414,0)</f>
        <v>0</v>
      </c>
      <c r="BF414" s="218">
        <f>IF(N414="snížená",J414,0)</f>
        <v>0</v>
      </c>
      <c r="BG414" s="218">
        <f>IF(N414="zákl. přenesená",J414,0)</f>
        <v>0</v>
      </c>
      <c r="BH414" s="218">
        <f>IF(N414="sníž. přenesená",J414,0)</f>
        <v>0</v>
      </c>
      <c r="BI414" s="218">
        <f>IF(N414="nulová",J414,0)</f>
        <v>0</v>
      </c>
      <c r="BJ414" s="19" t="s">
        <v>80</v>
      </c>
      <c r="BK414" s="218">
        <f>ROUND(I414*H414,2)</f>
        <v>0</v>
      </c>
      <c r="BL414" s="19" t="s">
        <v>231</v>
      </c>
      <c r="BM414" s="217" t="s">
        <v>760</v>
      </c>
    </row>
    <row r="415" s="2" customFormat="1">
      <c r="A415" s="40"/>
      <c r="B415" s="41"/>
      <c r="C415" s="42"/>
      <c r="D415" s="219" t="s">
        <v>144</v>
      </c>
      <c r="E415" s="42"/>
      <c r="F415" s="220" t="s">
        <v>761</v>
      </c>
      <c r="G415" s="42"/>
      <c r="H415" s="42"/>
      <c r="I415" s="221"/>
      <c r="J415" s="42"/>
      <c r="K415" s="42"/>
      <c r="L415" s="46"/>
      <c r="M415" s="222"/>
      <c r="N415" s="223"/>
      <c r="O415" s="86"/>
      <c r="P415" s="86"/>
      <c r="Q415" s="86"/>
      <c r="R415" s="86"/>
      <c r="S415" s="86"/>
      <c r="T415" s="87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T415" s="19" t="s">
        <v>144</v>
      </c>
      <c r="AU415" s="19" t="s">
        <v>82</v>
      </c>
    </row>
    <row r="416" s="15" customFormat="1">
      <c r="A416" s="15"/>
      <c r="B416" s="257"/>
      <c r="C416" s="258"/>
      <c r="D416" s="226" t="s">
        <v>150</v>
      </c>
      <c r="E416" s="259" t="s">
        <v>19</v>
      </c>
      <c r="F416" s="260" t="s">
        <v>755</v>
      </c>
      <c r="G416" s="258"/>
      <c r="H416" s="259" t="s">
        <v>19</v>
      </c>
      <c r="I416" s="261"/>
      <c r="J416" s="258"/>
      <c r="K416" s="258"/>
      <c r="L416" s="262"/>
      <c r="M416" s="263"/>
      <c r="N416" s="264"/>
      <c r="O416" s="264"/>
      <c r="P416" s="264"/>
      <c r="Q416" s="264"/>
      <c r="R416" s="264"/>
      <c r="S416" s="264"/>
      <c r="T416" s="265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66" t="s">
        <v>150</v>
      </c>
      <c r="AU416" s="266" t="s">
        <v>82</v>
      </c>
      <c r="AV416" s="15" t="s">
        <v>80</v>
      </c>
      <c r="AW416" s="15" t="s">
        <v>33</v>
      </c>
      <c r="AX416" s="15" t="s">
        <v>72</v>
      </c>
      <c r="AY416" s="266" t="s">
        <v>134</v>
      </c>
    </row>
    <row r="417" s="13" customFormat="1">
      <c r="A417" s="13"/>
      <c r="B417" s="224"/>
      <c r="C417" s="225"/>
      <c r="D417" s="226" t="s">
        <v>150</v>
      </c>
      <c r="E417" s="227" t="s">
        <v>19</v>
      </c>
      <c r="F417" s="228" t="s">
        <v>756</v>
      </c>
      <c r="G417" s="225"/>
      <c r="H417" s="229">
        <v>34.799999999999997</v>
      </c>
      <c r="I417" s="230"/>
      <c r="J417" s="225"/>
      <c r="K417" s="225"/>
      <c r="L417" s="231"/>
      <c r="M417" s="232"/>
      <c r="N417" s="233"/>
      <c r="O417" s="233"/>
      <c r="P417" s="233"/>
      <c r="Q417" s="233"/>
      <c r="R417" s="233"/>
      <c r="S417" s="233"/>
      <c r="T417" s="234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5" t="s">
        <v>150</v>
      </c>
      <c r="AU417" s="235" t="s">
        <v>82</v>
      </c>
      <c r="AV417" s="13" t="s">
        <v>82</v>
      </c>
      <c r="AW417" s="13" t="s">
        <v>33</v>
      </c>
      <c r="AX417" s="13" t="s">
        <v>72</v>
      </c>
      <c r="AY417" s="235" t="s">
        <v>134</v>
      </c>
    </row>
    <row r="418" s="13" customFormat="1">
      <c r="A418" s="13"/>
      <c r="B418" s="224"/>
      <c r="C418" s="225"/>
      <c r="D418" s="226" t="s">
        <v>150</v>
      </c>
      <c r="E418" s="227" t="s">
        <v>19</v>
      </c>
      <c r="F418" s="228" t="s">
        <v>152</v>
      </c>
      <c r="G418" s="225"/>
      <c r="H418" s="229">
        <v>-10.880000000000001</v>
      </c>
      <c r="I418" s="230"/>
      <c r="J418" s="225"/>
      <c r="K418" s="225"/>
      <c r="L418" s="231"/>
      <c r="M418" s="232"/>
      <c r="N418" s="233"/>
      <c r="O418" s="233"/>
      <c r="P418" s="233"/>
      <c r="Q418" s="233"/>
      <c r="R418" s="233"/>
      <c r="S418" s="233"/>
      <c r="T418" s="234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5" t="s">
        <v>150</v>
      </c>
      <c r="AU418" s="235" t="s">
        <v>82</v>
      </c>
      <c r="AV418" s="13" t="s">
        <v>82</v>
      </c>
      <c r="AW418" s="13" t="s">
        <v>33</v>
      </c>
      <c r="AX418" s="13" t="s">
        <v>72</v>
      </c>
      <c r="AY418" s="235" t="s">
        <v>134</v>
      </c>
    </row>
    <row r="419" s="14" customFormat="1">
      <c r="A419" s="14"/>
      <c r="B419" s="236"/>
      <c r="C419" s="237"/>
      <c r="D419" s="226" t="s">
        <v>150</v>
      </c>
      <c r="E419" s="238" t="s">
        <v>19</v>
      </c>
      <c r="F419" s="239" t="s">
        <v>153</v>
      </c>
      <c r="G419" s="237"/>
      <c r="H419" s="240">
        <v>23.920000000000002</v>
      </c>
      <c r="I419" s="241"/>
      <c r="J419" s="237"/>
      <c r="K419" s="237"/>
      <c r="L419" s="242"/>
      <c r="M419" s="243"/>
      <c r="N419" s="244"/>
      <c r="O419" s="244"/>
      <c r="P419" s="244"/>
      <c r="Q419" s="244"/>
      <c r="R419" s="244"/>
      <c r="S419" s="244"/>
      <c r="T419" s="245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6" t="s">
        <v>150</v>
      </c>
      <c r="AU419" s="246" t="s">
        <v>82</v>
      </c>
      <c r="AV419" s="14" t="s">
        <v>142</v>
      </c>
      <c r="AW419" s="14" t="s">
        <v>33</v>
      </c>
      <c r="AX419" s="14" t="s">
        <v>80</v>
      </c>
      <c r="AY419" s="246" t="s">
        <v>134</v>
      </c>
    </row>
    <row r="420" s="2" customFormat="1" ht="21.75" customHeight="1">
      <c r="A420" s="40"/>
      <c r="B420" s="41"/>
      <c r="C420" s="206" t="s">
        <v>762</v>
      </c>
      <c r="D420" s="206" t="s">
        <v>137</v>
      </c>
      <c r="E420" s="207" t="s">
        <v>763</v>
      </c>
      <c r="F420" s="208" t="s">
        <v>764</v>
      </c>
      <c r="G420" s="209" t="s">
        <v>140</v>
      </c>
      <c r="H420" s="210">
        <v>280</v>
      </c>
      <c r="I420" s="211"/>
      <c r="J420" s="212">
        <f>ROUND(I420*H420,2)</f>
        <v>0</v>
      </c>
      <c r="K420" s="208" t="s">
        <v>19</v>
      </c>
      <c r="L420" s="46"/>
      <c r="M420" s="213" t="s">
        <v>19</v>
      </c>
      <c r="N420" s="214" t="s">
        <v>43</v>
      </c>
      <c r="O420" s="86"/>
      <c r="P420" s="215">
        <f>O420*H420</f>
        <v>0</v>
      </c>
      <c r="Q420" s="215">
        <v>0</v>
      </c>
      <c r="R420" s="215">
        <f>Q420*H420</f>
        <v>0</v>
      </c>
      <c r="S420" s="215">
        <v>0.024649999999999998</v>
      </c>
      <c r="T420" s="216">
        <f>S420*H420</f>
        <v>6.9019999999999992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17" t="s">
        <v>231</v>
      </c>
      <c r="AT420" s="217" t="s">
        <v>137</v>
      </c>
      <c r="AU420" s="217" t="s">
        <v>82</v>
      </c>
      <c r="AY420" s="19" t="s">
        <v>134</v>
      </c>
      <c r="BE420" s="218">
        <f>IF(N420="základní",J420,0)</f>
        <v>0</v>
      </c>
      <c r="BF420" s="218">
        <f>IF(N420="snížená",J420,0)</f>
        <v>0</v>
      </c>
      <c r="BG420" s="218">
        <f>IF(N420="zákl. přenesená",J420,0)</f>
        <v>0</v>
      </c>
      <c r="BH420" s="218">
        <f>IF(N420="sníž. přenesená",J420,0)</f>
        <v>0</v>
      </c>
      <c r="BI420" s="218">
        <f>IF(N420="nulová",J420,0)</f>
        <v>0</v>
      </c>
      <c r="BJ420" s="19" t="s">
        <v>80</v>
      </c>
      <c r="BK420" s="218">
        <f>ROUND(I420*H420,2)</f>
        <v>0</v>
      </c>
      <c r="BL420" s="19" t="s">
        <v>231</v>
      </c>
      <c r="BM420" s="217" t="s">
        <v>765</v>
      </c>
    </row>
    <row r="421" s="12" customFormat="1" ht="22.8" customHeight="1">
      <c r="A421" s="12"/>
      <c r="B421" s="190"/>
      <c r="C421" s="191"/>
      <c r="D421" s="192" t="s">
        <v>71</v>
      </c>
      <c r="E421" s="204" t="s">
        <v>766</v>
      </c>
      <c r="F421" s="204" t="s">
        <v>767</v>
      </c>
      <c r="G421" s="191"/>
      <c r="H421" s="191"/>
      <c r="I421" s="194"/>
      <c r="J421" s="205">
        <f>BK421</f>
        <v>0</v>
      </c>
      <c r="K421" s="191"/>
      <c r="L421" s="196"/>
      <c r="M421" s="197"/>
      <c r="N421" s="198"/>
      <c r="O421" s="198"/>
      <c r="P421" s="199">
        <f>SUM(P422:P432)</f>
        <v>0</v>
      </c>
      <c r="Q421" s="198"/>
      <c r="R421" s="199">
        <f>SUM(R422:R432)</f>
        <v>0</v>
      </c>
      <c r="S421" s="198"/>
      <c r="T421" s="200">
        <f>SUM(T422:T432)</f>
        <v>0</v>
      </c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R421" s="201" t="s">
        <v>82</v>
      </c>
      <c r="AT421" s="202" t="s">
        <v>71</v>
      </c>
      <c r="AU421" s="202" t="s">
        <v>80</v>
      </c>
      <c r="AY421" s="201" t="s">
        <v>134</v>
      </c>
      <c r="BK421" s="203">
        <f>SUM(BK422:BK432)</f>
        <v>0</v>
      </c>
    </row>
    <row r="422" s="2" customFormat="1" ht="21.75" customHeight="1">
      <c r="A422" s="40"/>
      <c r="B422" s="41"/>
      <c r="C422" s="206" t="s">
        <v>768</v>
      </c>
      <c r="D422" s="206" t="s">
        <v>137</v>
      </c>
      <c r="E422" s="207" t="s">
        <v>769</v>
      </c>
      <c r="F422" s="208" t="s">
        <v>770</v>
      </c>
      <c r="G422" s="209" t="s">
        <v>201</v>
      </c>
      <c r="H422" s="210">
        <v>5</v>
      </c>
      <c r="I422" s="211"/>
      <c r="J422" s="212">
        <f>ROUND(I422*H422,2)</f>
        <v>0</v>
      </c>
      <c r="K422" s="208" t="s">
        <v>19</v>
      </c>
      <c r="L422" s="46"/>
      <c r="M422" s="213" t="s">
        <v>19</v>
      </c>
      <c r="N422" s="214" t="s">
        <v>43</v>
      </c>
      <c r="O422" s="86"/>
      <c r="P422" s="215">
        <f>O422*H422</f>
        <v>0</v>
      </c>
      <c r="Q422" s="215">
        <v>0</v>
      </c>
      <c r="R422" s="215">
        <f>Q422*H422</f>
        <v>0</v>
      </c>
      <c r="S422" s="215">
        <v>0</v>
      </c>
      <c r="T422" s="216">
        <f>S422*H422</f>
        <v>0</v>
      </c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R422" s="217" t="s">
        <v>231</v>
      </c>
      <c r="AT422" s="217" t="s">
        <v>137</v>
      </c>
      <c r="AU422" s="217" t="s">
        <v>82</v>
      </c>
      <c r="AY422" s="19" t="s">
        <v>134</v>
      </c>
      <c r="BE422" s="218">
        <f>IF(N422="základní",J422,0)</f>
        <v>0</v>
      </c>
      <c r="BF422" s="218">
        <f>IF(N422="snížená",J422,0)</f>
        <v>0</v>
      </c>
      <c r="BG422" s="218">
        <f>IF(N422="zákl. přenesená",J422,0)</f>
        <v>0</v>
      </c>
      <c r="BH422" s="218">
        <f>IF(N422="sníž. přenesená",J422,0)</f>
        <v>0</v>
      </c>
      <c r="BI422" s="218">
        <f>IF(N422="nulová",J422,0)</f>
        <v>0</v>
      </c>
      <c r="BJ422" s="19" t="s">
        <v>80</v>
      </c>
      <c r="BK422" s="218">
        <f>ROUND(I422*H422,2)</f>
        <v>0</v>
      </c>
      <c r="BL422" s="19" t="s">
        <v>231</v>
      </c>
      <c r="BM422" s="217" t="s">
        <v>771</v>
      </c>
    </row>
    <row r="423" s="2" customFormat="1">
      <c r="A423" s="40"/>
      <c r="B423" s="41"/>
      <c r="C423" s="42"/>
      <c r="D423" s="226" t="s">
        <v>772</v>
      </c>
      <c r="E423" s="42"/>
      <c r="F423" s="267" t="s">
        <v>773</v>
      </c>
      <c r="G423" s="42"/>
      <c r="H423" s="42"/>
      <c r="I423" s="221"/>
      <c r="J423" s="42"/>
      <c r="K423" s="42"/>
      <c r="L423" s="46"/>
      <c r="M423" s="222"/>
      <c r="N423" s="223"/>
      <c r="O423" s="86"/>
      <c r="P423" s="86"/>
      <c r="Q423" s="86"/>
      <c r="R423" s="86"/>
      <c r="S423" s="86"/>
      <c r="T423" s="87"/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T423" s="19" t="s">
        <v>772</v>
      </c>
      <c r="AU423" s="19" t="s">
        <v>82</v>
      </c>
    </row>
    <row r="424" s="2" customFormat="1" ht="16.5" customHeight="1">
      <c r="A424" s="40"/>
      <c r="B424" s="41"/>
      <c r="C424" s="206" t="s">
        <v>774</v>
      </c>
      <c r="D424" s="206" t="s">
        <v>137</v>
      </c>
      <c r="E424" s="207" t="s">
        <v>775</v>
      </c>
      <c r="F424" s="208" t="s">
        <v>776</v>
      </c>
      <c r="G424" s="209" t="s">
        <v>201</v>
      </c>
      <c r="H424" s="210">
        <v>1</v>
      </c>
      <c r="I424" s="211"/>
      <c r="J424" s="212">
        <f>ROUND(I424*H424,2)</f>
        <v>0</v>
      </c>
      <c r="K424" s="208" t="s">
        <v>19</v>
      </c>
      <c r="L424" s="46"/>
      <c r="M424" s="213" t="s">
        <v>19</v>
      </c>
      <c r="N424" s="214" t="s">
        <v>43</v>
      </c>
      <c r="O424" s="86"/>
      <c r="P424" s="215">
        <f>O424*H424</f>
        <v>0</v>
      </c>
      <c r="Q424" s="215">
        <v>0</v>
      </c>
      <c r="R424" s="215">
        <f>Q424*H424</f>
        <v>0</v>
      </c>
      <c r="S424" s="215">
        <v>0</v>
      </c>
      <c r="T424" s="216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17" t="s">
        <v>231</v>
      </c>
      <c r="AT424" s="217" t="s">
        <v>137</v>
      </c>
      <c r="AU424" s="217" t="s">
        <v>82</v>
      </c>
      <c r="AY424" s="19" t="s">
        <v>134</v>
      </c>
      <c r="BE424" s="218">
        <f>IF(N424="základní",J424,0)</f>
        <v>0</v>
      </c>
      <c r="BF424" s="218">
        <f>IF(N424="snížená",J424,0)</f>
        <v>0</v>
      </c>
      <c r="BG424" s="218">
        <f>IF(N424="zákl. přenesená",J424,0)</f>
        <v>0</v>
      </c>
      <c r="BH424" s="218">
        <f>IF(N424="sníž. přenesená",J424,0)</f>
        <v>0</v>
      </c>
      <c r="BI424" s="218">
        <f>IF(N424="nulová",J424,0)</f>
        <v>0</v>
      </c>
      <c r="BJ424" s="19" t="s">
        <v>80</v>
      </c>
      <c r="BK424" s="218">
        <f>ROUND(I424*H424,2)</f>
        <v>0</v>
      </c>
      <c r="BL424" s="19" t="s">
        <v>231</v>
      </c>
      <c r="BM424" s="217" t="s">
        <v>777</v>
      </c>
    </row>
    <row r="425" s="2" customFormat="1" ht="21.75" customHeight="1">
      <c r="A425" s="40"/>
      <c r="B425" s="41"/>
      <c r="C425" s="206" t="s">
        <v>778</v>
      </c>
      <c r="D425" s="206" t="s">
        <v>137</v>
      </c>
      <c r="E425" s="207" t="s">
        <v>779</v>
      </c>
      <c r="F425" s="208" t="s">
        <v>780</v>
      </c>
      <c r="G425" s="209" t="s">
        <v>201</v>
      </c>
      <c r="H425" s="210">
        <v>3</v>
      </c>
      <c r="I425" s="211"/>
      <c r="J425" s="212">
        <f>ROUND(I425*H425,2)</f>
        <v>0</v>
      </c>
      <c r="K425" s="208" t="s">
        <v>19</v>
      </c>
      <c r="L425" s="46"/>
      <c r="M425" s="213" t="s">
        <v>19</v>
      </c>
      <c r="N425" s="214" t="s">
        <v>43</v>
      </c>
      <c r="O425" s="86"/>
      <c r="P425" s="215">
        <f>O425*H425</f>
        <v>0</v>
      </c>
      <c r="Q425" s="215">
        <v>0</v>
      </c>
      <c r="R425" s="215">
        <f>Q425*H425</f>
        <v>0</v>
      </c>
      <c r="S425" s="215">
        <v>0</v>
      </c>
      <c r="T425" s="216">
        <f>S425*H425</f>
        <v>0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17" t="s">
        <v>231</v>
      </c>
      <c r="AT425" s="217" t="s">
        <v>137</v>
      </c>
      <c r="AU425" s="217" t="s">
        <v>82</v>
      </c>
      <c r="AY425" s="19" t="s">
        <v>134</v>
      </c>
      <c r="BE425" s="218">
        <f>IF(N425="základní",J425,0)</f>
        <v>0</v>
      </c>
      <c r="BF425" s="218">
        <f>IF(N425="snížená",J425,0)</f>
        <v>0</v>
      </c>
      <c r="BG425" s="218">
        <f>IF(N425="zákl. přenesená",J425,0)</f>
        <v>0</v>
      </c>
      <c r="BH425" s="218">
        <f>IF(N425="sníž. přenesená",J425,0)</f>
        <v>0</v>
      </c>
      <c r="BI425" s="218">
        <f>IF(N425="nulová",J425,0)</f>
        <v>0</v>
      </c>
      <c r="BJ425" s="19" t="s">
        <v>80</v>
      </c>
      <c r="BK425" s="218">
        <f>ROUND(I425*H425,2)</f>
        <v>0</v>
      </c>
      <c r="BL425" s="19" t="s">
        <v>231</v>
      </c>
      <c r="BM425" s="217" t="s">
        <v>781</v>
      </c>
    </row>
    <row r="426" s="2" customFormat="1" ht="21.75" customHeight="1">
      <c r="A426" s="40"/>
      <c r="B426" s="41"/>
      <c r="C426" s="206" t="s">
        <v>782</v>
      </c>
      <c r="D426" s="206" t="s">
        <v>137</v>
      </c>
      <c r="E426" s="207" t="s">
        <v>783</v>
      </c>
      <c r="F426" s="208" t="s">
        <v>784</v>
      </c>
      <c r="G426" s="209" t="s">
        <v>201</v>
      </c>
      <c r="H426" s="210">
        <v>2</v>
      </c>
      <c r="I426" s="211"/>
      <c r="J426" s="212">
        <f>ROUND(I426*H426,2)</f>
        <v>0</v>
      </c>
      <c r="K426" s="208" t="s">
        <v>19</v>
      </c>
      <c r="L426" s="46"/>
      <c r="M426" s="213" t="s">
        <v>19</v>
      </c>
      <c r="N426" s="214" t="s">
        <v>43</v>
      </c>
      <c r="O426" s="86"/>
      <c r="P426" s="215">
        <f>O426*H426</f>
        <v>0</v>
      </c>
      <c r="Q426" s="215">
        <v>0</v>
      </c>
      <c r="R426" s="215">
        <f>Q426*H426</f>
        <v>0</v>
      </c>
      <c r="S426" s="215">
        <v>0</v>
      </c>
      <c r="T426" s="216">
        <f>S426*H426</f>
        <v>0</v>
      </c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R426" s="217" t="s">
        <v>231</v>
      </c>
      <c r="AT426" s="217" t="s">
        <v>137</v>
      </c>
      <c r="AU426" s="217" t="s">
        <v>82</v>
      </c>
      <c r="AY426" s="19" t="s">
        <v>134</v>
      </c>
      <c r="BE426" s="218">
        <f>IF(N426="základní",J426,0)</f>
        <v>0</v>
      </c>
      <c r="BF426" s="218">
        <f>IF(N426="snížená",J426,0)</f>
        <v>0</v>
      </c>
      <c r="BG426" s="218">
        <f>IF(N426="zákl. přenesená",J426,0)</f>
        <v>0</v>
      </c>
      <c r="BH426" s="218">
        <f>IF(N426="sníž. přenesená",J426,0)</f>
        <v>0</v>
      </c>
      <c r="BI426" s="218">
        <f>IF(N426="nulová",J426,0)</f>
        <v>0</v>
      </c>
      <c r="BJ426" s="19" t="s">
        <v>80</v>
      </c>
      <c r="BK426" s="218">
        <f>ROUND(I426*H426,2)</f>
        <v>0</v>
      </c>
      <c r="BL426" s="19" t="s">
        <v>231</v>
      </c>
      <c r="BM426" s="217" t="s">
        <v>785</v>
      </c>
    </row>
    <row r="427" s="2" customFormat="1" ht="24.15" customHeight="1">
      <c r="A427" s="40"/>
      <c r="B427" s="41"/>
      <c r="C427" s="206" t="s">
        <v>786</v>
      </c>
      <c r="D427" s="206" t="s">
        <v>137</v>
      </c>
      <c r="E427" s="207" t="s">
        <v>787</v>
      </c>
      <c r="F427" s="208" t="s">
        <v>788</v>
      </c>
      <c r="G427" s="209" t="s">
        <v>201</v>
      </c>
      <c r="H427" s="210">
        <v>3</v>
      </c>
      <c r="I427" s="211"/>
      <c r="J427" s="212">
        <f>ROUND(I427*H427,2)</f>
        <v>0</v>
      </c>
      <c r="K427" s="208" t="s">
        <v>19</v>
      </c>
      <c r="L427" s="46"/>
      <c r="M427" s="213" t="s">
        <v>19</v>
      </c>
      <c r="N427" s="214" t="s">
        <v>43</v>
      </c>
      <c r="O427" s="86"/>
      <c r="P427" s="215">
        <f>O427*H427</f>
        <v>0</v>
      </c>
      <c r="Q427" s="215">
        <v>0</v>
      </c>
      <c r="R427" s="215">
        <f>Q427*H427</f>
        <v>0</v>
      </c>
      <c r="S427" s="215">
        <v>0</v>
      </c>
      <c r="T427" s="216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17" t="s">
        <v>231</v>
      </c>
      <c r="AT427" s="217" t="s">
        <v>137</v>
      </c>
      <c r="AU427" s="217" t="s">
        <v>82</v>
      </c>
      <c r="AY427" s="19" t="s">
        <v>134</v>
      </c>
      <c r="BE427" s="218">
        <f>IF(N427="základní",J427,0)</f>
        <v>0</v>
      </c>
      <c r="BF427" s="218">
        <f>IF(N427="snížená",J427,0)</f>
        <v>0</v>
      </c>
      <c r="BG427" s="218">
        <f>IF(N427="zákl. přenesená",J427,0)</f>
        <v>0</v>
      </c>
      <c r="BH427" s="218">
        <f>IF(N427="sníž. přenesená",J427,0)</f>
        <v>0</v>
      </c>
      <c r="BI427" s="218">
        <f>IF(N427="nulová",J427,0)</f>
        <v>0</v>
      </c>
      <c r="BJ427" s="19" t="s">
        <v>80</v>
      </c>
      <c r="BK427" s="218">
        <f>ROUND(I427*H427,2)</f>
        <v>0</v>
      </c>
      <c r="BL427" s="19" t="s">
        <v>231</v>
      </c>
      <c r="BM427" s="217" t="s">
        <v>789</v>
      </c>
    </row>
    <row r="428" s="2" customFormat="1" ht="16.5" customHeight="1">
      <c r="A428" s="40"/>
      <c r="B428" s="41"/>
      <c r="C428" s="206" t="s">
        <v>790</v>
      </c>
      <c r="D428" s="206" t="s">
        <v>137</v>
      </c>
      <c r="E428" s="207" t="s">
        <v>791</v>
      </c>
      <c r="F428" s="208" t="s">
        <v>792</v>
      </c>
      <c r="G428" s="209" t="s">
        <v>201</v>
      </c>
      <c r="H428" s="210">
        <v>1</v>
      </c>
      <c r="I428" s="211"/>
      <c r="J428" s="212">
        <f>ROUND(I428*H428,2)</f>
        <v>0</v>
      </c>
      <c r="K428" s="208" t="s">
        <v>19</v>
      </c>
      <c r="L428" s="46"/>
      <c r="M428" s="213" t="s">
        <v>19</v>
      </c>
      <c r="N428" s="214" t="s">
        <v>43</v>
      </c>
      <c r="O428" s="86"/>
      <c r="P428" s="215">
        <f>O428*H428</f>
        <v>0</v>
      </c>
      <c r="Q428" s="215">
        <v>0</v>
      </c>
      <c r="R428" s="215">
        <f>Q428*H428</f>
        <v>0</v>
      </c>
      <c r="S428" s="215">
        <v>0</v>
      </c>
      <c r="T428" s="216">
        <f>S428*H428</f>
        <v>0</v>
      </c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R428" s="217" t="s">
        <v>231</v>
      </c>
      <c r="AT428" s="217" t="s">
        <v>137</v>
      </c>
      <c r="AU428" s="217" t="s">
        <v>82</v>
      </c>
      <c r="AY428" s="19" t="s">
        <v>134</v>
      </c>
      <c r="BE428" s="218">
        <f>IF(N428="základní",J428,0)</f>
        <v>0</v>
      </c>
      <c r="BF428" s="218">
        <f>IF(N428="snížená",J428,0)</f>
        <v>0</v>
      </c>
      <c r="BG428" s="218">
        <f>IF(N428="zákl. přenesená",J428,0)</f>
        <v>0</v>
      </c>
      <c r="BH428" s="218">
        <f>IF(N428="sníž. přenesená",J428,0)</f>
        <v>0</v>
      </c>
      <c r="BI428" s="218">
        <f>IF(N428="nulová",J428,0)</f>
        <v>0</v>
      </c>
      <c r="BJ428" s="19" t="s">
        <v>80</v>
      </c>
      <c r="BK428" s="218">
        <f>ROUND(I428*H428,2)</f>
        <v>0</v>
      </c>
      <c r="BL428" s="19" t="s">
        <v>231</v>
      </c>
      <c r="BM428" s="217" t="s">
        <v>793</v>
      </c>
    </row>
    <row r="429" s="2" customFormat="1" ht="16.5" customHeight="1">
      <c r="A429" s="40"/>
      <c r="B429" s="41"/>
      <c r="C429" s="206" t="s">
        <v>794</v>
      </c>
      <c r="D429" s="206" t="s">
        <v>137</v>
      </c>
      <c r="E429" s="207" t="s">
        <v>795</v>
      </c>
      <c r="F429" s="208" t="s">
        <v>796</v>
      </c>
      <c r="G429" s="209" t="s">
        <v>201</v>
      </c>
      <c r="H429" s="210">
        <v>1</v>
      </c>
      <c r="I429" s="211"/>
      <c r="J429" s="212">
        <f>ROUND(I429*H429,2)</f>
        <v>0</v>
      </c>
      <c r="K429" s="208" t="s">
        <v>19</v>
      </c>
      <c r="L429" s="46"/>
      <c r="M429" s="213" t="s">
        <v>19</v>
      </c>
      <c r="N429" s="214" t="s">
        <v>43</v>
      </c>
      <c r="O429" s="86"/>
      <c r="P429" s="215">
        <f>O429*H429</f>
        <v>0</v>
      </c>
      <c r="Q429" s="215">
        <v>0</v>
      </c>
      <c r="R429" s="215">
        <f>Q429*H429</f>
        <v>0</v>
      </c>
      <c r="S429" s="215">
        <v>0</v>
      </c>
      <c r="T429" s="216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17" t="s">
        <v>231</v>
      </c>
      <c r="AT429" s="217" t="s">
        <v>137</v>
      </c>
      <c r="AU429" s="217" t="s">
        <v>82</v>
      </c>
      <c r="AY429" s="19" t="s">
        <v>134</v>
      </c>
      <c r="BE429" s="218">
        <f>IF(N429="základní",J429,0)</f>
        <v>0</v>
      </c>
      <c r="BF429" s="218">
        <f>IF(N429="snížená",J429,0)</f>
        <v>0</v>
      </c>
      <c r="BG429" s="218">
        <f>IF(N429="zákl. přenesená",J429,0)</f>
        <v>0</v>
      </c>
      <c r="BH429" s="218">
        <f>IF(N429="sníž. přenesená",J429,0)</f>
        <v>0</v>
      </c>
      <c r="BI429" s="218">
        <f>IF(N429="nulová",J429,0)</f>
        <v>0</v>
      </c>
      <c r="BJ429" s="19" t="s">
        <v>80</v>
      </c>
      <c r="BK429" s="218">
        <f>ROUND(I429*H429,2)</f>
        <v>0</v>
      </c>
      <c r="BL429" s="19" t="s">
        <v>231</v>
      </c>
      <c r="BM429" s="217" t="s">
        <v>797</v>
      </c>
    </row>
    <row r="430" s="2" customFormat="1" ht="16.5" customHeight="1">
      <c r="A430" s="40"/>
      <c r="B430" s="41"/>
      <c r="C430" s="206" t="s">
        <v>798</v>
      </c>
      <c r="D430" s="206" t="s">
        <v>137</v>
      </c>
      <c r="E430" s="207" t="s">
        <v>799</v>
      </c>
      <c r="F430" s="208" t="s">
        <v>800</v>
      </c>
      <c r="G430" s="209" t="s">
        <v>201</v>
      </c>
      <c r="H430" s="210">
        <v>1</v>
      </c>
      <c r="I430" s="211"/>
      <c r="J430" s="212">
        <f>ROUND(I430*H430,2)</f>
        <v>0</v>
      </c>
      <c r="K430" s="208" t="s">
        <v>19</v>
      </c>
      <c r="L430" s="46"/>
      <c r="M430" s="213" t="s">
        <v>19</v>
      </c>
      <c r="N430" s="214" t="s">
        <v>43</v>
      </c>
      <c r="O430" s="86"/>
      <c r="P430" s="215">
        <f>O430*H430</f>
        <v>0</v>
      </c>
      <c r="Q430" s="215">
        <v>0</v>
      </c>
      <c r="R430" s="215">
        <f>Q430*H430</f>
        <v>0</v>
      </c>
      <c r="S430" s="215">
        <v>0</v>
      </c>
      <c r="T430" s="216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17" t="s">
        <v>231</v>
      </c>
      <c r="AT430" s="217" t="s">
        <v>137</v>
      </c>
      <c r="AU430" s="217" t="s">
        <v>82</v>
      </c>
      <c r="AY430" s="19" t="s">
        <v>134</v>
      </c>
      <c r="BE430" s="218">
        <f>IF(N430="základní",J430,0)</f>
        <v>0</v>
      </c>
      <c r="BF430" s="218">
        <f>IF(N430="snížená",J430,0)</f>
        <v>0</v>
      </c>
      <c r="BG430" s="218">
        <f>IF(N430="zákl. přenesená",J430,0)</f>
        <v>0</v>
      </c>
      <c r="BH430" s="218">
        <f>IF(N430="sníž. přenesená",J430,0)</f>
        <v>0</v>
      </c>
      <c r="BI430" s="218">
        <f>IF(N430="nulová",J430,0)</f>
        <v>0</v>
      </c>
      <c r="BJ430" s="19" t="s">
        <v>80</v>
      </c>
      <c r="BK430" s="218">
        <f>ROUND(I430*H430,2)</f>
        <v>0</v>
      </c>
      <c r="BL430" s="19" t="s">
        <v>231</v>
      </c>
      <c r="BM430" s="217" t="s">
        <v>801</v>
      </c>
    </row>
    <row r="431" s="2" customFormat="1" ht="16.5" customHeight="1">
      <c r="A431" s="40"/>
      <c r="B431" s="41"/>
      <c r="C431" s="206" t="s">
        <v>802</v>
      </c>
      <c r="D431" s="206" t="s">
        <v>137</v>
      </c>
      <c r="E431" s="207" t="s">
        <v>803</v>
      </c>
      <c r="F431" s="208" t="s">
        <v>804</v>
      </c>
      <c r="G431" s="209" t="s">
        <v>201</v>
      </c>
      <c r="H431" s="210">
        <v>1</v>
      </c>
      <c r="I431" s="211"/>
      <c r="J431" s="212">
        <f>ROUND(I431*H431,2)</f>
        <v>0</v>
      </c>
      <c r="K431" s="208" t="s">
        <v>19</v>
      </c>
      <c r="L431" s="46"/>
      <c r="M431" s="213" t="s">
        <v>19</v>
      </c>
      <c r="N431" s="214" t="s">
        <v>43</v>
      </c>
      <c r="O431" s="86"/>
      <c r="P431" s="215">
        <f>O431*H431</f>
        <v>0</v>
      </c>
      <c r="Q431" s="215">
        <v>0</v>
      </c>
      <c r="R431" s="215">
        <f>Q431*H431</f>
        <v>0</v>
      </c>
      <c r="S431" s="215">
        <v>0</v>
      </c>
      <c r="T431" s="216">
        <f>S431*H431</f>
        <v>0</v>
      </c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R431" s="217" t="s">
        <v>231</v>
      </c>
      <c r="AT431" s="217" t="s">
        <v>137</v>
      </c>
      <c r="AU431" s="217" t="s">
        <v>82</v>
      </c>
      <c r="AY431" s="19" t="s">
        <v>134</v>
      </c>
      <c r="BE431" s="218">
        <f>IF(N431="základní",J431,0)</f>
        <v>0</v>
      </c>
      <c r="BF431" s="218">
        <f>IF(N431="snížená",J431,0)</f>
        <v>0</v>
      </c>
      <c r="BG431" s="218">
        <f>IF(N431="zákl. přenesená",J431,0)</f>
        <v>0</v>
      </c>
      <c r="BH431" s="218">
        <f>IF(N431="sníž. přenesená",J431,0)</f>
        <v>0</v>
      </c>
      <c r="BI431" s="218">
        <f>IF(N431="nulová",J431,0)</f>
        <v>0</v>
      </c>
      <c r="BJ431" s="19" t="s">
        <v>80</v>
      </c>
      <c r="BK431" s="218">
        <f>ROUND(I431*H431,2)</f>
        <v>0</v>
      </c>
      <c r="BL431" s="19" t="s">
        <v>231</v>
      </c>
      <c r="BM431" s="217" t="s">
        <v>805</v>
      </c>
    </row>
    <row r="432" s="2" customFormat="1" ht="16.5" customHeight="1">
      <c r="A432" s="40"/>
      <c r="B432" s="41"/>
      <c r="C432" s="206" t="s">
        <v>806</v>
      </c>
      <c r="D432" s="206" t="s">
        <v>137</v>
      </c>
      <c r="E432" s="207" t="s">
        <v>807</v>
      </c>
      <c r="F432" s="208" t="s">
        <v>808</v>
      </c>
      <c r="G432" s="209" t="s">
        <v>201</v>
      </c>
      <c r="H432" s="210">
        <v>1</v>
      </c>
      <c r="I432" s="211"/>
      <c r="J432" s="212">
        <f>ROUND(I432*H432,2)</f>
        <v>0</v>
      </c>
      <c r="K432" s="208" t="s">
        <v>19</v>
      </c>
      <c r="L432" s="46"/>
      <c r="M432" s="213" t="s">
        <v>19</v>
      </c>
      <c r="N432" s="214" t="s">
        <v>43</v>
      </c>
      <c r="O432" s="86"/>
      <c r="P432" s="215">
        <f>O432*H432</f>
        <v>0</v>
      </c>
      <c r="Q432" s="215">
        <v>0</v>
      </c>
      <c r="R432" s="215">
        <f>Q432*H432</f>
        <v>0</v>
      </c>
      <c r="S432" s="215">
        <v>0</v>
      </c>
      <c r="T432" s="216">
        <f>S432*H432</f>
        <v>0</v>
      </c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R432" s="217" t="s">
        <v>231</v>
      </c>
      <c r="AT432" s="217" t="s">
        <v>137</v>
      </c>
      <c r="AU432" s="217" t="s">
        <v>82</v>
      </c>
      <c r="AY432" s="19" t="s">
        <v>134</v>
      </c>
      <c r="BE432" s="218">
        <f>IF(N432="základní",J432,0)</f>
        <v>0</v>
      </c>
      <c r="BF432" s="218">
        <f>IF(N432="snížená",J432,0)</f>
        <v>0</v>
      </c>
      <c r="BG432" s="218">
        <f>IF(N432="zákl. přenesená",J432,0)</f>
        <v>0</v>
      </c>
      <c r="BH432" s="218">
        <f>IF(N432="sníž. přenesená",J432,0)</f>
        <v>0</v>
      </c>
      <c r="BI432" s="218">
        <f>IF(N432="nulová",J432,0)</f>
        <v>0</v>
      </c>
      <c r="BJ432" s="19" t="s">
        <v>80</v>
      </c>
      <c r="BK432" s="218">
        <f>ROUND(I432*H432,2)</f>
        <v>0</v>
      </c>
      <c r="BL432" s="19" t="s">
        <v>231</v>
      </c>
      <c r="BM432" s="217" t="s">
        <v>809</v>
      </c>
    </row>
    <row r="433" s="12" customFormat="1" ht="22.8" customHeight="1">
      <c r="A433" s="12"/>
      <c r="B433" s="190"/>
      <c r="C433" s="191"/>
      <c r="D433" s="192" t="s">
        <v>71</v>
      </c>
      <c r="E433" s="204" t="s">
        <v>810</v>
      </c>
      <c r="F433" s="204" t="s">
        <v>811</v>
      </c>
      <c r="G433" s="191"/>
      <c r="H433" s="191"/>
      <c r="I433" s="194"/>
      <c r="J433" s="205">
        <f>BK433</f>
        <v>0</v>
      </c>
      <c r="K433" s="191"/>
      <c r="L433" s="196"/>
      <c r="M433" s="197"/>
      <c r="N433" s="198"/>
      <c r="O433" s="198"/>
      <c r="P433" s="199">
        <f>SUM(P434:P450)</f>
        <v>0</v>
      </c>
      <c r="Q433" s="198"/>
      <c r="R433" s="199">
        <f>SUM(R434:R450)</f>
        <v>0.2402755</v>
      </c>
      <c r="S433" s="198"/>
      <c r="T433" s="200">
        <f>SUM(T434:T450)</f>
        <v>0.58218999999999999</v>
      </c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R433" s="201" t="s">
        <v>82</v>
      </c>
      <c r="AT433" s="202" t="s">
        <v>71</v>
      </c>
      <c r="AU433" s="202" t="s">
        <v>80</v>
      </c>
      <c r="AY433" s="201" t="s">
        <v>134</v>
      </c>
      <c r="BK433" s="203">
        <f>SUM(BK434:BK450)</f>
        <v>0</v>
      </c>
    </row>
    <row r="434" s="2" customFormat="1" ht="16.5" customHeight="1">
      <c r="A434" s="40"/>
      <c r="B434" s="41"/>
      <c r="C434" s="206" t="s">
        <v>812</v>
      </c>
      <c r="D434" s="206" t="s">
        <v>137</v>
      </c>
      <c r="E434" s="207" t="s">
        <v>813</v>
      </c>
      <c r="F434" s="208" t="s">
        <v>814</v>
      </c>
      <c r="G434" s="209" t="s">
        <v>140</v>
      </c>
      <c r="H434" s="210">
        <v>6.6500000000000004</v>
      </c>
      <c r="I434" s="211"/>
      <c r="J434" s="212">
        <f>ROUND(I434*H434,2)</f>
        <v>0</v>
      </c>
      <c r="K434" s="208" t="s">
        <v>141</v>
      </c>
      <c r="L434" s="46"/>
      <c r="M434" s="213" t="s">
        <v>19</v>
      </c>
      <c r="N434" s="214" t="s">
        <v>43</v>
      </c>
      <c r="O434" s="86"/>
      <c r="P434" s="215">
        <f>O434*H434</f>
        <v>0</v>
      </c>
      <c r="Q434" s="215">
        <v>0</v>
      </c>
      <c r="R434" s="215">
        <f>Q434*H434</f>
        <v>0</v>
      </c>
      <c r="S434" s="215">
        <v>0</v>
      </c>
      <c r="T434" s="216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17" t="s">
        <v>231</v>
      </c>
      <c r="AT434" s="217" t="s">
        <v>137</v>
      </c>
      <c r="AU434" s="217" t="s">
        <v>82</v>
      </c>
      <c r="AY434" s="19" t="s">
        <v>134</v>
      </c>
      <c r="BE434" s="218">
        <f>IF(N434="základní",J434,0)</f>
        <v>0</v>
      </c>
      <c r="BF434" s="218">
        <f>IF(N434="snížená",J434,0)</f>
        <v>0</v>
      </c>
      <c r="BG434" s="218">
        <f>IF(N434="zákl. přenesená",J434,0)</f>
        <v>0</v>
      </c>
      <c r="BH434" s="218">
        <f>IF(N434="sníž. přenesená",J434,0)</f>
        <v>0</v>
      </c>
      <c r="BI434" s="218">
        <f>IF(N434="nulová",J434,0)</f>
        <v>0</v>
      </c>
      <c r="BJ434" s="19" t="s">
        <v>80</v>
      </c>
      <c r="BK434" s="218">
        <f>ROUND(I434*H434,2)</f>
        <v>0</v>
      </c>
      <c r="BL434" s="19" t="s">
        <v>231</v>
      </c>
      <c r="BM434" s="217" t="s">
        <v>815</v>
      </c>
    </row>
    <row r="435" s="2" customFormat="1">
      <c r="A435" s="40"/>
      <c r="B435" s="41"/>
      <c r="C435" s="42"/>
      <c r="D435" s="219" t="s">
        <v>144</v>
      </c>
      <c r="E435" s="42"/>
      <c r="F435" s="220" t="s">
        <v>816</v>
      </c>
      <c r="G435" s="42"/>
      <c r="H435" s="42"/>
      <c r="I435" s="221"/>
      <c r="J435" s="42"/>
      <c r="K435" s="42"/>
      <c r="L435" s="46"/>
      <c r="M435" s="222"/>
      <c r="N435" s="223"/>
      <c r="O435" s="86"/>
      <c r="P435" s="86"/>
      <c r="Q435" s="86"/>
      <c r="R435" s="86"/>
      <c r="S435" s="86"/>
      <c r="T435" s="87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T435" s="19" t="s">
        <v>144</v>
      </c>
      <c r="AU435" s="19" t="s">
        <v>82</v>
      </c>
    </row>
    <row r="436" s="2" customFormat="1" ht="16.5" customHeight="1">
      <c r="A436" s="40"/>
      <c r="B436" s="41"/>
      <c r="C436" s="206" t="s">
        <v>817</v>
      </c>
      <c r="D436" s="206" t="s">
        <v>137</v>
      </c>
      <c r="E436" s="207" t="s">
        <v>818</v>
      </c>
      <c r="F436" s="208" t="s">
        <v>819</v>
      </c>
      <c r="G436" s="209" t="s">
        <v>140</v>
      </c>
      <c r="H436" s="210">
        <v>6.6500000000000004</v>
      </c>
      <c r="I436" s="211"/>
      <c r="J436" s="212">
        <f>ROUND(I436*H436,2)</f>
        <v>0</v>
      </c>
      <c r="K436" s="208" t="s">
        <v>141</v>
      </c>
      <c r="L436" s="46"/>
      <c r="M436" s="213" t="s">
        <v>19</v>
      </c>
      <c r="N436" s="214" t="s">
        <v>43</v>
      </c>
      <c r="O436" s="86"/>
      <c r="P436" s="215">
        <f>O436*H436</f>
        <v>0</v>
      </c>
      <c r="Q436" s="215">
        <v>0.00029999999999999997</v>
      </c>
      <c r="R436" s="215">
        <f>Q436*H436</f>
        <v>0.0019949999999999998</v>
      </c>
      <c r="S436" s="215">
        <v>0</v>
      </c>
      <c r="T436" s="216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17" t="s">
        <v>231</v>
      </c>
      <c r="AT436" s="217" t="s">
        <v>137</v>
      </c>
      <c r="AU436" s="217" t="s">
        <v>82</v>
      </c>
      <c r="AY436" s="19" t="s">
        <v>134</v>
      </c>
      <c r="BE436" s="218">
        <f>IF(N436="základní",J436,0)</f>
        <v>0</v>
      </c>
      <c r="BF436" s="218">
        <f>IF(N436="snížená",J436,0)</f>
        <v>0</v>
      </c>
      <c r="BG436" s="218">
        <f>IF(N436="zákl. přenesená",J436,0)</f>
        <v>0</v>
      </c>
      <c r="BH436" s="218">
        <f>IF(N436="sníž. přenesená",J436,0)</f>
        <v>0</v>
      </c>
      <c r="BI436" s="218">
        <f>IF(N436="nulová",J436,0)</f>
        <v>0</v>
      </c>
      <c r="BJ436" s="19" t="s">
        <v>80</v>
      </c>
      <c r="BK436" s="218">
        <f>ROUND(I436*H436,2)</f>
        <v>0</v>
      </c>
      <c r="BL436" s="19" t="s">
        <v>231</v>
      </c>
      <c r="BM436" s="217" t="s">
        <v>820</v>
      </c>
    </row>
    <row r="437" s="2" customFormat="1">
      <c r="A437" s="40"/>
      <c r="B437" s="41"/>
      <c r="C437" s="42"/>
      <c r="D437" s="219" t="s">
        <v>144</v>
      </c>
      <c r="E437" s="42"/>
      <c r="F437" s="220" t="s">
        <v>821</v>
      </c>
      <c r="G437" s="42"/>
      <c r="H437" s="42"/>
      <c r="I437" s="221"/>
      <c r="J437" s="42"/>
      <c r="K437" s="42"/>
      <c r="L437" s="46"/>
      <c r="M437" s="222"/>
      <c r="N437" s="223"/>
      <c r="O437" s="86"/>
      <c r="P437" s="86"/>
      <c r="Q437" s="86"/>
      <c r="R437" s="86"/>
      <c r="S437" s="86"/>
      <c r="T437" s="87"/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T437" s="19" t="s">
        <v>144</v>
      </c>
      <c r="AU437" s="19" t="s">
        <v>82</v>
      </c>
    </row>
    <row r="438" s="2" customFormat="1" ht="16.5" customHeight="1">
      <c r="A438" s="40"/>
      <c r="B438" s="41"/>
      <c r="C438" s="206" t="s">
        <v>822</v>
      </c>
      <c r="D438" s="206" t="s">
        <v>137</v>
      </c>
      <c r="E438" s="207" t="s">
        <v>823</v>
      </c>
      <c r="F438" s="208" t="s">
        <v>824</v>
      </c>
      <c r="G438" s="209" t="s">
        <v>140</v>
      </c>
      <c r="H438" s="210">
        <v>7</v>
      </c>
      <c r="I438" s="211"/>
      <c r="J438" s="212">
        <f>ROUND(I438*H438,2)</f>
        <v>0</v>
      </c>
      <c r="K438" s="208" t="s">
        <v>141</v>
      </c>
      <c r="L438" s="46"/>
      <c r="M438" s="213" t="s">
        <v>19</v>
      </c>
      <c r="N438" s="214" t="s">
        <v>43</v>
      </c>
      <c r="O438" s="86"/>
      <c r="P438" s="215">
        <f>O438*H438</f>
        <v>0</v>
      </c>
      <c r="Q438" s="215">
        <v>0</v>
      </c>
      <c r="R438" s="215">
        <f>Q438*H438</f>
        <v>0</v>
      </c>
      <c r="S438" s="215">
        <v>0.083169999999999994</v>
      </c>
      <c r="T438" s="216">
        <f>S438*H438</f>
        <v>0.58218999999999999</v>
      </c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R438" s="217" t="s">
        <v>231</v>
      </c>
      <c r="AT438" s="217" t="s">
        <v>137</v>
      </c>
      <c r="AU438" s="217" t="s">
        <v>82</v>
      </c>
      <c r="AY438" s="19" t="s">
        <v>134</v>
      </c>
      <c r="BE438" s="218">
        <f>IF(N438="základní",J438,0)</f>
        <v>0</v>
      </c>
      <c r="BF438" s="218">
        <f>IF(N438="snížená",J438,0)</f>
        <v>0</v>
      </c>
      <c r="BG438" s="218">
        <f>IF(N438="zákl. přenesená",J438,0)</f>
        <v>0</v>
      </c>
      <c r="BH438" s="218">
        <f>IF(N438="sníž. přenesená",J438,0)</f>
        <v>0</v>
      </c>
      <c r="BI438" s="218">
        <f>IF(N438="nulová",J438,0)</f>
        <v>0</v>
      </c>
      <c r="BJ438" s="19" t="s">
        <v>80</v>
      </c>
      <c r="BK438" s="218">
        <f>ROUND(I438*H438,2)</f>
        <v>0</v>
      </c>
      <c r="BL438" s="19" t="s">
        <v>231</v>
      </c>
      <c r="BM438" s="217" t="s">
        <v>825</v>
      </c>
    </row>
    <row r="439" s="2" customFormat="1">
      <c r="A439" s="40"/>
      <c r="B439" s="41"/>
      <c r="C439" s="42"/>
      <c r="D439" s="219" t="s">
        <v>144</v>
      </c>
      <c r="E439" s="42"/>
      <c r="F439" s="220" t="s">
        <v>826</v>
      </c>
      <c r="G439" s="42"/>
      <c r="H439" s="42"/>
      <c r="I439" s="221"/>
      <c r="J439" s="42"/>
      <c r="K439" s="42"/>
      <c r="L439" s="46"/>
      <c r="M439" s="222"/>
      <c r="N439" s="223"/>
      <c r="O439" s="86"/>
      <c r="P439" s="86"/>
      <c r="Q439" s="86"/>
      <c r="R439" s="86"/>
      <c r="S439" s="86"/>
      <c r="T439" s="87"/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T439" s="19" t="s">
        <v>144</v>
      </c>
      <c r="AU439" s="19" t="s">
        <v>82</v>
      </c>
    </row>
    <row r="440" s="15" customFormat="1">
      <c r="A440" s="15"/>
      <c r="B440" s="257"/>
      <c r="C440" s="258"/>
      <c r="D440" s="226" t="s">
        <v>150</v>
      </c>
      <c r="E440" s="259" t="s">
        <v>19</v>
      </c>
      <c r="F440" s="260" t="s">
        <v>221</v>
      </c>
      <c r="G440" s="258"/>
      <c r="H440" s="259" t="s">
        <v>19</v>
      </c>
      <c r="I440" s="261"/>
      <c r="J440" s="258"/>
      <c r="K440" s="258"/>
      <c r="L440" s="262"/>
      <c r="M440" s="263"/>
      <c r="N440" s="264"/>
      <c r="O440" s="264"/>
      <c r="P440" s="264"/>
      <c r="Q440" s="264"/>
      <c r="R440" s="264"/>
      <c r="S440" s="264"/>
      <c r="T440" s="265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66" t="s">
        <v>150</v>
      </c>
      <c r="AU440" s="266" t="s">
        <v>82</v>
      </c>
      <c r="AV440" s="15" t="s">
        <v>80</v>
      </c>
      <c r="AW440" s="15" t="s">
        <v>33</v>
      </c>
      <c r="AX440" s="15" t="s">
        <v>72</v>
      </c>
      <c r="AY440" s="266" t="s">
        <v>134</v>
      </c>
    </row>
    <row r="441" s="13" customFormat="1">
      <c r="A441" s="13"/>
      <c r="B441" s="224"/>
      <c r="C441" s="225"/>
      <c r="D441" s="226" t="s">
        <v>150</v>
      </c>
      <c r="E441" s="227" t="s">
        <v>19</v>
      </c>
      <c r="F441" s="228" t="s">
        <v>178</v>
      </c>
      <c r="G441" s="225"/>
      <c r="H441" s="229">
        <v>7</v>
      </c>
      <c r="I441" s="230"/>
      <c r="J441" s="225"/>
      <c r="K441" s="225"/>
      <c r="L441" s="231"/>
      <c r="M441" s="232"/>
      <c r="N441" s="233"/>
      <c r="O441" s="233"/>
      <c r="P441" s="233"/>
      <c r="Q441" s="233"/>
      <c r="R441" s="233"/>
      <c r="S441" s="233"/>
      <c r="T441" s="234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5" t="s">
        <v>150</v>
      </c>
      <c r="AU441" s="235" t="s">
        <v>82</v>
      </c>
      <c r="AV441" s="13" t="s">
        <v>82</v>
      </c>
      <c r="AW441" s="13" t="s">
        <v>33</v>
      </c>
      <c r="AX441" s="13" t="s">
        <v>80</v>
      </c>
      <c r="AY441" s="235" t="s">
        <v>134</v>
      </c>
    </row>
    <row r="442" s="2" customFormat="1" ht="24.15" customHeight="1">
      <c r="A442" s="40"/>
      <c r="B442" s="41"/>
      <c r="C442" s="206" t="s">
        <v>827</v>
      </c>
      <c r="D442" s="206" t="s">
        <v>137</v>
      </c>
      <c r="E442" s="207" t="s">
        <v>828</v>
      </c>
      <c r="F442" s="208" t="s">
        <v>829</v>
      </c>
      <c r="G442" s="209" t="s">
        <v>140</v>
      </c>
      <c r="H442" s="210">
        <v>6.6500000000000004</v>
      </c>
      <c r="I442" s="211"/>
      <c r="J442" s="212">
        <f>ROUND(I442*H442,2)</f>
        <v>0</v>
      </c>
      <c r="K442" s="208" t="s">
        <v>141</v>
      </c>
      <c r="L442" s="46"/>
      <c r="M442" s="213" t="s">
        <v>19</v>
      </c>
      <c r="N442" s="214" t="s">
        <v>43</v>
      </c>
      <c r="O442" s="86"/>
      <c r="P442" s="215">
        <f>O442*H442</f>
        <v>0</v>
      </c>
      <c r="Q442" s="215">
        <v>0.0090299999999999998</v>
      </c>
      <c r="R442" s="215">
        <f>Q442*H442</f>
        <v>0.060049499999999999</v>
      </c>
      <c r="S442" s="215">
        <v>0</v>
      </c>
      <c r="T442" s="216">
        <f>S442*H442</f>
        <v>0</v>
      </c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R442" s="217" t="s">
        <v>231</v>
      </c>
      <c r="AT442" s="217" t="s">
        <v>137</v>
      </c>
      <c r="AU442" s="217" t="s">
        <v>82</v>
      </c>
      <c r="AY442" s="19" t="s">
        <v>134</v>
      </c>
      <c r="BE442" s="218">
        <f>IF(N442="základní",J442,0)</f>
        <v>0</v>
      </c>
      <c r="BF442" s="218">
        <f>IF(N442="snížená",J442,0)</f>
        <v>0</v>
      </c>
      <c r="BG442" s="218">
        <f>IF(N442="zákl. přenesená",J442,0)</f>
        <v>0</v>
      </c>
      <c r="BH442" s="218">
        <f>IF(N442="sníž. přenesená",J442,0)</f>
        <v>0</v>
      </c>
      <c r="BI442" s="218">
        <f>IF(N442="nulová",J442,0)</f>
        <v>0</v>
      </c>
      <c r="BJ442" s="19" t="s">
        <v>80</v>
      </c>
      <c r="BK442" s="218">
        <f>ROUND(I442*H442,2)</f>
        <v>0</v>
      </c>
      <c r="BL442" s="19" t="s">
        <v>231</v>
      </c>
      <c r="BM442" s="217" t="s">
        <v>830</v>
      </c>
    </row>
    <row r="443" s="2" customFormat="1">
      <c r="A443" s="40"/>
      <c r="B443" s="41"/>
      <c r="C443" s="42"/>
      <c r="D443" s="219" t="s">
        <v>144</v>
      </c>
      <c r="E443" s="42"/>
      <c r="F443" s="220" t="s">
        <v>831</v>
      </c>
      <c r="G443" s="42"/>
      <c r="H443" s="42"/>
      <c r="I443" s="221"/>
      <c r="J443" s="42"/>
      <c r="K443" s="42"/>
      <c r="L443" s="46"/>
      <c r="M443" s="222"/>
      <c r="N443" s="223"/>
      <c r="O443" s="86"/>
      <c r="P443" s="86"/>
      <c r="Q443" s="86"/>
      <c r="R443" s="86"/>
      <c r="S443" s="86"/>
      <c r="T443" s="87"/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T443" s="19" t="s">
        <v>144</v>
      </c>
      <c r="AU443" s="19" t="s">
        <v>82</v>
      </c>
    </row>
    <row r="444" s="13" customFormat="1">
      <c r="A444" s="13"/>
      <c r="B444" s="224"/>
      <c r="C444" s="225"/>
      <c r="D444" s="226" t="s">
        <v>150</v>
      </c>
      <c r="E444" s="227" t="s">
        <v>19</v>
      </c>
      <c r="F444" s="228" t="s">
        <v>832</v>
      </c>
      <c r="G444" s="225"/>
      <c r="H444" s="229">
        <v>6.6500000000000004</v>
      </c>
      <c r="I444" s="230"/>
      <c r="J444" s="225"/>
      <c r="K444" s="225"/>
      <c r="L444" s="231"/>
      <c r="M444" s="232"/>
      <c r="N444" s="233"/>
      <c r="O444" s="233"/>
      <c r="P444" s="233"/>
      <c r="Q444" s="233"/>
      <c r="R444" s="233"/>
      <c r="S444" s="233"/>
      <c r="T444" s="234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5" t="s">
        <v>150</v>
      </c>
      <c r="AU444" s="235" t="s">
        <v>82</v>
      </c>
      <c r="AV444" s="13" t="s">
        <v>82</v>
      </c>
      <c r="AW444" s="13" t="s">
        <v>33</v>
      </c>
      <c r="AX444" s="13" t="s">
        <v>80</v>
      </c>
      <c r="AY444" s="235" t="s">
        <v>134</v>
      </c>
    </row>
    <row r="445" s="2" customFormat="1" ht="16.5" customHeight="1">
      <c r="A445" s="40"/>
      <c r="B445" s="41"/>
      <c r="C445" s="247" t="s">
        <v>833</v>
      </c>
      <c r="D445" s="247" t="s">
        <v>155</v>
      </c>
      <c r="E445" s="248" t="s">
        <v>834</v>
      </c>
      <c r="F445" s="249" t="s">
        <v>835</v>
      </c>
      <c r="G445" s="250" t="s">
        <v>140</v>
      </c>
      <c r="H445" s="251">
        <v>7.6479999999999997</v>
      </c>
      <c r="I445" s="252"/>
      <c r="J445" s="253">
        <f>ROUND(I445*H445,2)</f>
        <v>0</v>
      </c>
      <c r="K445" s="249" t="s">
        <v>141</v>
      </c>
      <c r="L445" s="254"/>
      <c r="M445" s="255" t="s">
        <v>19</v>
      </c>
      <c r="N445" s="256" t="s">
        <v>43</v>
      </c>
      <c r="O445" s="86"/>
      <c r="P445" s="215">
        <f>O445*H445</f>
        <v>0</v>
      </c>
      <c r="Q445" s="215">
        <v>0.021999999999999999</v>
      </c>
      <c r="R445" s="215">
        <f>Q445*H445</f>
        <v>0.16825599999999999</v>
      </c>
      <c r="S445" s="215">
        <v>0</v>
      </c>
      <c r="T445" s="216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17" t="s">
        <v>299</v>
      </c>
      <c r="AT445" s="217" t="s">
        <v>155</v>
      </c>
      <c r="AU445" s="217" t="s">
        <v>82</v>
      </c>
      <c r="AY445" s="19" t="s">
        <v>134</v>
      </c>
      <c r="BE445" s="218">
        <f>IF(N445="základní",J445,0)</f>
        <v>0</v>
      </c>
      <c r="BF445" s="218">
        <f>IF(N445="snížená",J445,0)</f>
        <v>0</v>
      </c>
      <c r="BG445" s="218">
        <f>IF(N445="zákl. přenesená",J445,0)</f>
        <v>0</v>
      </c>
      <c r="BH445" s="218">
        <f>IF(N445="sníž. přenesená",J445,0)</f>
        <v>0</v>
      </c>
      <c r="BI445" s="218">
        <f>IF(N445="nulová",J445,0)</f>
        <v>0</v>
      </c>
      <c r="BJ445" s="19" t="s">
        <v>80</v>
      </c>
      <c r="BK445" s="218">
        <f>ROUND(I445*H445,2)</f>
        <v>0</v>
      </c>
      <c r="BL445" s="19" t="s">
        <v>231</v>
      </c>
      <c r="BM445" s="217" t="s">
        <v>836</v>
      </c>
    </row>
    <row r="446" s="13" customFormat="1">
      <c r="A446" s="13"/>
      <c r="B446" s="224"/>
      <c r="C446" s="225"/>
      <c r="D446" s="226" t="s">
        <v>150</v>
      </c>
      <c r="E446" s="225"/>
      <c r="F446" s="228" t="s">
        <v>837</v>
      </c>
      <c r="G446" s="225"/>
      <c r="H446" s="229">
        <v>7.6479999999999997</v>
      </c>
      <c r="I446" s="230"/>
      <c r="J446" s="225"/>
      <c r="K446" s="225"/>
      <c r="L446" s="231"/>
      <c r="M446" s="232"/>
      <c r="N446" s="233"/>
      <c r="O446" s="233"/>
      <c r="P446" s="233"/>
      <c r="Q446" s="233"/>
      <c r="R446" s="233"/>
      <c r="S446" s="233"/>
      <c r="T446" s="234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5" t="s">
        <v>150</v>
      </c>
      <c r="AU446" s="235" t="s">
        <v>82</v>
      </c>
      <c r="AV446" s="13" t="s">
        <v>82</v>
      </c>
      <c r="AW446" s="13" t="s">
        <v>4</v>
      </c>
      <c r="AX446" s="13" t="s">
        <v>80</v>
      </c>
      <c r="AY446" s="235" t="s">
        <v>134</v>
      </c>
    </row>
    <row r="447" s="2" customFormat="1" ht="16.5" customHeight="1">
      <c r="A447" s="40"/>
      <c r="B447" s="41"/>
      <c r="C447" s="206" t="s">
        <v>838</v>
      </c>
      <c r="D447" s="206" t="s">
        <v>137</v>
      </c>
      <c r="E447" s="207" t="s">
        <v>839</v>
      </c>
      <c r="F447" s="208" t="s">
        <v>840</v>
      </c>
      <c r="G447" s="209" t="s">
        <v>140</v>
      </c>
      <c r="H447" s="210">
        <v>6.6500000000000004</v>
      </c>
      <c r="I447" s="211"/>
      <c r="J447" s="212">
        <f>ROUND(I447*H447,2)</f>
        <v>0</v>
      </c>
      <c r="K447" s="208" t="s">
        <v>141</v>
      </c>
      <c r="L447" s="46"/>
      <c r="M447" s="213" t="s">
        <v>19</v>
      </c>
      <c r="N447" s="214" t="s">
        <v>43</v>
      </c>
      <c r="O447" s="86"/>
      <c r="P447" s="215">
        <f>O447*H447</f>
        <v>0</v>
      </c>
      <c r="Q447" s="215">
        <v>0.0015</v>
      </c>
      <c r="R447" s="215">
        <f>Q447*H447</f>
        <v>0.0099750000000000012</v>
      </c>
      <c r="S447" s="215">
        <v>0</v>
      </c>
      <c r="T447" s="216">
        <f>S447*H447</f>
        <v>0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17" t="s">
        <v>231</v>
      </c>
      <c r="AT447" s="217" t="s">
        <v>137</v>
      </c>
      <c r="AU447" s="217" t="s">
        <v>82</v>
      </c>
      <c r="AY447" s="19" t="s">
        <v>134</v>
      </c>
      <c r="BE447" s="218">
        <f>IF(N447="základní",J447,0)</f>
        <v>0</v>
      </c>
      <c r="BF447" s="218">
        <f>IF(N447="snížená",J447,0)</f>
        <v>0</v>
      </c>
      <c r="BG447" s="218">
        <f>IF(N447="zákl. přenesená",J447,0)</f>
        <v>0</v>
      </c>
      <c r="BH447" s="218">
        <f>IF(N447="sníž. přenesená",J447,0)</f>
        <v>0</v>
      </c>
      <c r="BI447" s="218">
        <f>IF(N447="nulová",J447,0)</f>
        <v>0</v>
      </c>
      <c r="BJ447" s="19" t="s">
        <v>80</v>
      </c>
      <c r="BK447" s="218">
        <f>ROUND(I447*H447,2)</f>
        <v>0</v>
      </c>
      <c r="BL447" s="19" t="s">
        <v>231</v>
      </c>
      <c r="BM447" s="217" t="s">
        <v>841</v>
      </c>
    </row>
    <row r="448" s="2" customFormat="1">
      <c r="A448" s="40"/>
      <c r="B448" s="41"/>
      <c r="C448" s="42"/>
      <c r="D448" s="219" t="s">
        <v>144</v>
      </c>
      <c r="E448" s="42"/>
      <c r="F448" s="220" t="s">
        <v>842</v>
      </c>
      <c r="G448" s="42"/>
      <c r="H448" s="42"/>
      <c r="I448" s="221"/>
      <c r="J448" s="42"/>
      <c r="K448" s="42"/>
      <c r="L448" s="46"/>
      <c r="M448" s="222"/>
      <c r="N448" s="223"/>
      <c r="O448" s="86"/>
      <c r="P448" s="86"/>
      <c r="Q448" s="86"/>
      <c r="R448" s="86"/>
      <c r="S448" s="86"/>
      <c r="T448" s="87"/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T448" s="19" t="s">
        <v>144</v>
      </c>
      <c r="AU448" s="19" t="s">
        <v>82</v>
      </c>
    </row>
    <row r="449" s="2" customFormat="1" ht="24.15" customHeight="1">
      <c r="A449" s="40"/>
      <c r="B449" s="41"/>
      <c r="C449" s="206" t="s">
        <v>843</v>
      </c>
      <c r="D449" s="206" t="s">
        <v>137</v>
      </c>
      <c r="E449" s="207" t="s">
        <v>844</v>
      </c>
      <c r="F449" s="208" t="s">
        <v>845</v>
      </c>
      <c r="G449" s="209" t="s">
        <v>256</v>
      </c>
      <c r="H449" s="210">
        <v>0.23999999999999999</v>
      </c>
      <c r="I449" s="211"/>
      <c r="J449" s="212">
        <f>ROUND(I449*H449,2)</f>
        <v>0</v>
      </c>
      <c r="K449" s="208" t="s">
        <v>141</v>
      </c>
      <c r="L449" s="46"/>
      <c r="M449" s="213" t="s">
        <v>19</v>
      </c>
      <c r="N449" s="214" t="s">
        <v>43</v>
      </c>
      <c r="O449" s="86"/>
      <c r="P449" s="215">
        <f>O449*H449</f>
        <v>0</v>
      </c>
      <c r="Q449" s="215">
        <v>0</v>
      </c>
      <c r="R449" s="215">
        <f>Q449*H449</f>
        <v>0</v>
      </c>
      <c r="S449" s="215">
        <v>0</v>
      </c>
      <c r="T449" s="216">
        <f>S449*H449</f>
        <v>0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17" t="s">
        <v>231</v>
      </c>
      <c r="AT449" s="217" t="s">
        <v>137</v>
      </c>
      <c r="AU449" s="217" t="s">
        <v>82</v>
      </c>
      <c r="AY449" s="19" t="s">
        <v>134</v>
      </c>
      <c r="BE449" s="218">
        <f>IF(N449="základní",J449,0)</f>
        <v>0</v>
      </c>
      <c r="BF449" s="218">
        <f>IF(N449="snížená",J449,0)</f>
        <v>0</v>
      </c>
      <c r="BG449" s="218">
        <f>IF(N449="zákl. přenesená",J449,0)</f>
        <v>0</v>
      </c>
      <c r="BH449" s="218">
        <f>IF(N449="sníž. přenesená",J449,0)</f>
        <v>0</v>
      </c>
      <c r="BI449" s="218">
        <f>IF(N449="nulová",J449,0)</f>
        <v>0</v>
      </c>
      <c r="BJ449" s="19" t="s">
        <v>80</v>
      </c>
      <c r="BK449" s="218">
        <f>ROUND(I449*H449,2)</f>
        <v>0</v>
      </c>
      <c r="BL449" s="19" t="s">
        <v>231</v>
      </c>
      <c r="BM449" s="217" t="s">
        <v>846</v>
      </c>
    </row>
    <row r="450" s="2" customFormat="1">
      <c r="A450" s="40"/>
      <c r="B450" s="41"/>
      <c r="C450" s="42"/>
      <c r="D450" s="219" t="s">
        <v>144</v>
      </c>
      <c r="E450" s="42"/>
      <c r="F450" s="220" t="s">
        <v>847</v>
      </c>
      <c r="G450" s="42"/>
      <c r="H450" s="42"/>
      <c r="I450" s="221"/>
      <c r="J450" s="42"/>
      <c r="K450" s="42"/>
      <c r="L450" s="46"/>
      <c r="M450" s="222"/>
      <c r="N450" s="223"/>
      <c r="O450" s="86"/>
      <c r="P450" s="86"/>
      <c r="Q450" s="86"/>
      <c r="R450" s="86"/>
      <c r="S450" s="86"/>
      <c r="T450" s="87"/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T450" s="19" t="s">
        <v>144</v>
      </c>
      <c r="AU450" s="19" t="s">
        <v>82</v>
      </c>
    </row>
    <row r="451" s="12" customFormat="1" ht="22.8" customHeight="1">
      <c r="A451" s="12"/>
      <c r="B451" s="190"/>
      <c r="C451" s="191"/>
      <c r="D451" s="192" t="s">
        <v>71</v>
      </c>
      <c r="E451" s="204" t="s">
        <v>848</v>
      </c>
      <c r="F451" s="204" t="s">
        <v>849</v>
      </c>
      <c r="G451" s="191"/>
      <c r="H451" s="191"/>
      <c r="I451" s="194"/>
      <c r="J451" s="205">
        <f>BK451</f>
        <v>0</v>
      </c>
      <c r="K451" s="191"/>
      <c r="L451" s="196"/>
      <c r="M451" s="197"/>
      <c r="N451" s="198"/>
      <c r="O451" s="198"/>
      <c r="P451" s="199">
        <f>SUM(P452:P492)</f>
        <v>0</v>
      </c>
      <c r="Q451" s="198"/>
      <c r="R451" s="199">
        <f>SUM(R452:R492)</f>
        <v>0.55877193999999997</v>
      </c>
      <c r="S451" s="198"/>
      <c r="T451" s="200">
        <f>SUM(T452:T492)</f>
        <v>0.30599999999999999</v>
      </c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R451" s="201" t="s">
        <v>82</v>
      </c>
      <c r="AT451" s="202" t="s">
        <v>71</v>
      </c>
      <c r="AU451" s="202" t="s">
        <v>80</v>
      </c>
      <c r="AY451" s="201" t="s">
        <v>134</v>
      </c>
      <c r="BK451" s="203">
        <f>SUM(BK452:BK492)</f>
        <v>0</v>
      </c>
    </row>
    <row r="452" s="2" customFormat="1" ht="16.5" customHeight="1">
      <c r="A452" s="40"/>
      <c r="B452" s="41"/>
      <c r="C452" s="206" t="s">
        <v>850</v>
      </c>
      <c r="D452" s="206" t="s">
        <v>137</v>
      </c>
      <c r="E452" s="207" t="s">
        <v>851</v>
      </c>
      <c r="F452" s="208" t="s">
        <v>852</v>
      </c>
      <c r="G452" s="209" t="s">
        <v>140</v>
      </c>
      <c r="H452" s="210">
        <v>226.21000000000001</v>
      </c>
      <c r="I452" s="211"/>
      <c r="J452" s="212">
        <f>ROUND(I452*H452,2)</f>
        <v>0</v>
      </c>
      <c r="K452" s="208" t="s">
        <v>141</v>
      </c>
      <c r="L452" s="46"/>
      <c r="M452" s="213" t="s">
        <v>19</v>
      </c>
      <c r="N452" s="214" t="s">
        <v>43</v>
      </c>
      <c r="O452" s="86"/>
      <c r="P452" s="215">
        <f>O452*H452</f>
        <v>0</v>
      </c>
      <c r="Q452" s="215">
        <v>0</v>
      </c>
      <c r="R452" s="215">
        <f>Q452*H452</f>
        <v>0</v>
      </c>
      <c r="S452" s="215">
        <v>0</v>
      </c>
      <c r="T452" s="216">
        <f>S452*H452</f>
        <v>0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217" t="s">
        <v>231</v>
      </c>
      <c r="AT452" s="217" t="s">
        <v>137</v>
      </c>
      <c r="AU452" s="217" t="s">
        <v>82</v>
      </c>
      <c r="AY452" s="19" t="s">
        <v>134</v>
      </c>
      <c r="BE452" s="218">
        <f>IF(N452="základní",J452,0)</f>
        <v>0</v>
      </c>
      <c r="BF452" s="218">
        <f>IF(N452="snížená",J452,0)</f>
        <v>0</v>
      </c>
      <c r="BG452" s="218">
        <f>IF(N452="zákl. přenesená",J452,0)</f>
        <v>0</v>
      </c>
      <c r="BH452" s="218">
        <f>IF(N452="sníž. přenesená",J452,0)</f>
        <v>0</v>
      </c>
      <c r="BI452" s="218">
        <f>IF(N452="nulová",J452,0)</f>
        <v>0</v>
      </c>
      <c r="BJ452" s="19" t="s">
        <v>80</v>
      </c>
      <c r="BK452" s="218">
        <f>ROUND(I452*H452,2)</f>
        <v>0</v>
      </c>
      <c r="BL452" s="19" t="s">
        <v>231</v>
      </c>
      <c r="BM452" s="217" t="s">
        <v>853</v>
      </c>
    </row>
    <row r="453" s="2" customFormat="1">
      <c r="A453" s="40"/>
      <c r="B453" s="41"/>
      <c r="C453" s="42"/>
      <c r="D453" s="219" t="s">
        <v>144</v>
      </c>
      <c r="E453" s="42"/>
      <c r="F453" s="220" t="s">
        <v>854</v>
      </c>
      <c r="G453" s="42"/>
      <c r="H453" s="42"/>
      <c r="I453" s="221"/>
      <c r="J453" s="42"/>
      <c r="K453" s="42"/>
      <c r="L453" s="46"/>
      <c r="M453" s="222"/>
      <c r="N453" s="223"/>
      <c r="O453" s="86"/>
      <c r="P453" s="86"/>
      <c r="Q453" s="86"/>
      <c r="R453" s="86"/>
      <c r="S453" s="86"/>
      <c r="T453" s="87"/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T453" s="19" t="s">
        <v>144</v>
      </c>
      <c r="AU453" s="19" t="s">
        <v>82</v>
      </c>
    </row>
    <row r="454" s="15" customFormat="1">
      <c r="A454" s="15"/>
      <c r="B454" s="257"/>
      <c r="C454" s="258"/>
      <c r="D454" s="226" t="s">
        <v>150</v>
      </c>
      <c r="E454" s="259" t="s">
        <v>19</v>
      </c>
      <c r="F454" s="260" t="s">
        <v>855</v>
      </c>
      <c r="G454" s="258"/>
      <c r="H454" s="259" t="s">
        <v>19</v>
      </c>
      <c r="I454" s="261"/>
      <c r="J454" s="258"/>
      <c r="K454" s="258"/>
      <c r="L454" s="262"/>
      <c r="M454" s="263"/>
      <c r="N454" s="264"/>
      <c r="O454" s="264"/>
      <c r="P454" s="264"/>
      <c r="Q454" s="264"/>
      <c r="R454" s="264"/>
      <c r="S454" s="264"/>
      <c r="T454" s="265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66" t="s">
        <v>150</v>
      </c>
      <c r="AU454" s="266" t="s">
        <v>82</v>
      </c>
      <c r="AV454" s="15" t="s">
        <v>80</v>
      </c>
      <c r="AW454" s="15" t="s">
        <v>33</v>
      </c>
      <c r="AX454" s="15" t="s">
        <v>72</v>
      </c>
      <c r="AY454" s="266" t="s">
        <v>134</v>
      </c>
    </row>
    <row r="455" s="13" customFormat="1">
      <c r="A455" s="13"/>
      <c r="B455" s="224"/>
      <c r="C455" s="225"/>
      <c r="D455" s="226" t="s">
        <v>150</v>
      </c>
      <c r="E455" s="227" t="s">
        <v>19</v>
      </c>
      <c r="F455" s="228" t="s">
        <v>856</v>
      </c>
      <c r="G455" s="225"/>
      <c r="H455" s="229">
        <v>146.34</v>
      </c>
      <c r="I455" s="230"/>
      <c r="J455" s="225"/>
      <c r="K455" s="225"/>
      <c r="L455" s="231"/>
      <c r="M455" s="232"/>
      <c r="N455" s="233"/>
      <c r="O455" s="233"/>
      <c r="P455" s="233"/>
      <c r="Q455" s="233"/>
      <c r="R455" s="233"/>
      <c r="S455" s="233"/>
      <c r="T455" s="234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5" t="s">
        <v>150</v>
      </c>
      <c r="AU455" s="235" t="s">
        <v>82</v>
      </c>
      <c r="AV455" s="13" t="s">
        <v>82</v>
      </c>
      <c r="AW455" s="13" t="s">
        <v>33</v>
      </c>
      <c r="AX455" s="13" t="s">
        <v>72</v>
      </c>
      <c r="AY455" s="235" t="s">
        <v>134</v>
      </c>
    </row>
    <row r="456" s="15" customFormat="1">
      <c r="A456" s="15"/>
      <c r="B456" s="257"/>
      <c r="C456" s="258"/>
      <c r="D456" s="226" t="s">
        <v>150</v>
      </c>
      <c r="E456" s="259" t="s">
        <v>19</v>
      </c>
      <c r="F456" s="260" t="s">
        <v>857</v>
      </c>
      <c r="G456" s="258"/>
      <c r="H456" s="259" t="s">
        <v>19</v>
      </c>
      <c r="I456" s="261"/>
      <c r="J456" s="258"/>
      <c r="K456" s="258"/>
      <c r="L456" s="262"/>
      <c r="M456" s="263"/>
      <c r="N456" s="264"/>
      <c r="O456" s="264"/>
      <c r="P456" s="264"/>
      <c r="Q456" s="264"/>
      <c r="R456" s="264"/>
      <c r="S456" s="264"/>
      <c r="T456" s="265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66" t="s">
        <v>150</v>
      </c>
      <c r="AU456" s="266" t="s">
        <v>82</v>
      </c>
      <c r="AV456" s="15" t="s">
        <v>80</v>
      </c>
      <c r="AW456" s="15" t="s">
        <v>33</v>
      </c>
      <c r="AX456" s="15" t="s">
        <v>72</v>
      </c>
      <c r="AY456" s="266" t="s">
        <v>134</v>
      </c>
    </row>
    <row r="457" s="13" customFormat="1">
      <c r="A457" s="13"/>
      <c r="B457" s="224"/>
      <c r="C457" s="225"/>
      <c r="D457" s="226" t="s">
        <v>150</v>
      </c>
      <c r="E457" s="227" t="s">
        <v>19</v>
      </c>
      <c r="F457" s="228" t="s">
        <v>858</v>
      </c>
      <c r="G457" s="225"/>
      <c r="H457" s="229">
        <v>79.870000000000005</v>
      </c>
      <c r="I457" s="230"/>
      <c r="J457" s="225"/>
      <c r="K457" s="225"/>
      <c r="L457" s="231"/>
      <c r="M457" s="232"/>
      <c r="N457" s="233"/>
      <c r="O457" s="233"/>
      <c r="P457" s="233"/>
      <c r="Q457" s="233"/>
      <c r="R457" s="233"/>
      <c r="S457" s="233"/>
      <c r="T457" s="234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5" t="s">
        <v>150</v>
      </c>
      <c r="AU457" s="235" t="s">
        <v>82</v>
      </c>
      <c r="AV457" s="13" t="s">
        <v>82</v>
      </c>
      <c r="AW457" s="13" t="s">
        <v>33</v>
      </c>
      <c r="AX457" s="13" t="s">
        <v>72</v>
      </c>
      <c r="AY457" s="235" t="s">
        <v>134</v>
      </c>
    </row>
    <row r="458" s="14" customFormat="1">
      <c r="A458" s="14"/>
      <c r="B458" s="236"/>
      <c r="C458" s="237"/>
      <c r="D458" s="226" t="s">
        <v>150</v>
      </c>
      <c r="E458" s="238" t="s">
        <v>19</v>
      </c>
      <c r="F458" s="239" t="s">
        <v>153</v>
      </c>
      <c r="G458" s="237"/>
      <c r="H458" s="240">
        <v>226.21000000000001</v>
      </c>
      <c r="I458" s="241"/>
      <c r="J458" s="237"/>
      <c r="K458" s="237"/>
      <c r="L458" s="242"/>
      <c r="M458" s="243"/>
      <c r="N458" s="244"/>
      <c r="O458" s="244"/>
      <c r="P458" s="244"/>
      <c r="Q458" s="244"/>
      <c r="R458" s="244"/>
      <c r="S458" s="244"/>
      <c r="T458" s="245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6" t="s">
        <v>150</v>
      </c>
      <c r="AU458" s="246" t="s">
        <v>82</v>
      </c>
      <c r="AV458" s="14" t="s">
        <v>142</v>
      </c>
      <c r="AW458" s="14" t="s">
        <v>33</v>
      </c>
      <c r="AX458" s="14" t="s">
        <v>80</v>
      </c>
      <c r="AY458" s="246" t="s">
        <v>134</v>
      </c>
    </row>
    <row r="459" s="2" customFormat="1" ht="16.5" customHeight="1">
      <c r="A459" s="40"/>
      <c r="B459" s="41"/>
      <c r="C459" s="206" t="s">
        <v>859</v>
      </c>
      <c r="D459" s="206" t="s">
        <v>137</v>
      </c>
      <c r="E459" s="207" t="s">
        <v>860</v>
      </c>
      <c r="F459" s="208" t="s">
        <v>861</v>
      </c>
      <c r="G459" s="209" t="s">
        <v>140</v>
      </c>
      <c r="H459" s="210">
        <v>226.21000000000001</v>
      </c>
      <c r="I459" s="211"/>
      <c r="J459" s="212">
        <f>ROUND(I459*H459,2)</f>
        <v>0</v>
      </c>
      <c r="K459" s="208" t="s">
        <v>141</v>
      </c>
      <c r="L459" s="46"/>
      <c r="M459" s="213" t="s">
        <v>19</v>
      </c>
      <c r="N459" s="214" t="s">
        <v>43</v>
      </c>
      <c r="O459" s="86"/>
      <c r="P459" s="215">
        <f>O459*H459</f>
        <v>0</v>
      </c>
      <c r="Q459" s="215">
        <v>3.0000000000000001E-05</v>
      </c>
      <c r="R459" s="215">
        <f>Q459*H459</f>
        <v>0.0067863000000000003</v>
      </c>
      <c r="S459" s="215">
        <v>0</v>
      </c>
      <c r="T459" s="216">
        <f>S459*H459</f>
        <v>0</v>
      </c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R459" s="217" t="s">
        <v>231</v>
      </c>
      <c r="AT459" s="217" t="s">
        <v>137</v>
      </c>
      <c r="AU459" s="217" t="s">
        <v>82</v>
      </c>
      <c r="AY459" s="19" t="s">
        <v>134</v>
      </c>
      <c r="BE459" s="218">
        <f>IF(N459="základní",J459,0)</f>
        <v>0</v>
      </c>
      <c r="BF459" s="218">
        <f>IF(N459="snížená",J459,0)</f>
        <v>0</v>
      </c>
      <c r="BG459" s="218">
        <f>IF(N459="zákl. přenesená",J459,0)</f>
        <v>0</v>
      </c>
      <c r="BH459" s="218">
        <f>IF(N459="sníž. přenesená",J459,0)</f>
        <v>0</v>
      </c>
      <c r="BI459" s="218">
        <f>IF(N459="nulová",J459,0)</f>
        <v>0</v>
      </c>
      <c r="BJ459" s="19" t="s">
        <v>80</v>
      </c>
      <c r="BK459" s="218">
        <f>ROUND(I459*H459,2)</f>
        <v>0</v>
      </c>
      <c r="BL459" s="19" t="s">
        <v>231</v>
      </c>
      <c r="BM459" s="217" t="s">
        <v>862</v>
      </c>
    </row>
    <row r="460" s="2" customFormat="1">
      <c r="A460" s="40"/>
      <c r="B460" s="41"/>
      <c r="C460" s="42"/>
      <c r="D460" s="219" t="s">
        <v>144</v>
      </c>
      <c r="E460" s="42"/>
      <c r="F460" s="220" t="s">
        <v>863</v>
      </c>
      <c r="G460" s="42"/>
      <c r="H460" s="42"/>
      <c r="I460" s="221"/>
      <c r="J460" s="42"/>
      <c r="K460" s="42"/>
      <c r="L460" s="46"/>
      <c r="M460" s="222"/>
      <c r="N460" s="223"/>
      <c r="O460" s="86"/>
      <c r="P460" s="86"/>
      <c r="Q460" s="86"/>
      <c r="R460" s="86"/>
      <c r="S460" s="86"/>
      <c r="T460" s="87"/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T460" s="19" t="s">
        <v>144</v>
      </c>
      <c r="AU460" s="19" t="s">
        <v>82</v>
      </c>
    </row>
    <row r="461" s="15" customFormat="1">
      <c r="A461" s="15"/>
      <c r="B461" s="257"/>
      <c r="C461" s="258"/>
      <c r="D461" s="226" t="s">
        <v>150</v>
      </c>
      <c r="E461" s="259" t="s">
        <v>19</v>
      </c>
      <c r="F461" s="260" t="s">
        <v>855</v>
      </c>
      <c r="G461" s="258"/>
      <c r="H461" s="259" t="s">
        <v>19</v>
      </c>
      <c r="I461" s="261"/>
      <c r="J461" s="258"/>
      <c r="K461" s="258"/>
      <c r="L461" s="262"/>
      <c r="M461" s="263"/>
      <c r="N461" s="264"/>
      <c r="O461" s="264"/>
      <c r="P461" s="264"/>
      <c r="Q461" s="264"/>
      <c r="R461" s="264"/>
      <c r="S461" s="264"/>
      <c r="T461" s="265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66" t="s">
        <v>150</v>
      </c>
      <c r="AU461" s="266" t="s">
        <v>82</v>
      </c>
      <c r="AV461" s="15" t="s">
        <v>80</v>
      </c>
      <c r="AW461" s="15" t="s">
        <v>33</v>
      </c>
      <c r="AX461" s="15" t="s">
        <v>72</v>
      </c>
      <c r="AY461" s="266" t="s">
        <v>134</v>
      </c>
    </row>
    <row r="462" s="13" customFormat="1">
      <c r="A462" s="13"/>
      <c r="B462" s="224"/>
      <c r="C462" s="225"/>
      <c r="D462" s="226" t="s">
        <v>150</v>
      </c>
      <c r="E462" s="227" t="s">
        <v>19</v>
      </c>
      <c r="F462" s="228" t="s">
        <v>856</v>
      </c>
      <c r="G462" s="225"/>
      <c r="H462" s="229">
        <v>146.34</v>
      </c>
      <c r="I462" s="230"/>
      <c r="J462" s="225"/>
      <c r="K462" s="225"/>
      <c r="L462" s="231"/>
      <c r="M462" s="232"/>
      <c r="N462" s="233"/>
      <c r="O462" s="233"/>
      <c r="P462" s="233"/>
      <c r="Q462" s="233"/>
      <c r="R462" s="233"/>
      <c r="S462" s="233"/>
      <c r="T462" s="234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5" t="s">
        <v>150</v>
      </c>
      <c r="AU462" s="235" t="s">
        <v>82</v>
      </c>
      <c r="AV462" s="13" t="s">
        <v>82</v>
      </c>
      <c r="AW462" s="13" t="s">
        <v>33</v>
      </c>
      <c r="AX462" s="13" t="s">
        <v>72</v>
      </c>
      <c r="AY462" s="235" t="s">
        <v>134</v>
      </c>
    </row>
    <row r="463" s="15" customFormat="1">
      <c r="A463" s="15"/>
      <c r="B463" s="257"/>
      <c r="C463" s="258"/>
      <c r="D463" s="226" t="s">
        <v>150</v>
      </c>
      <c r="E463" s="259" t="s">
        <v>19</v>
      </c>
      <c r="F463" s="260" t="s">
        <v>857</v>
      </c>
      <c r="G463" s="258"/>
      <c r="H463" s="259" t="s">
        <v>19</v>
      </c>
      <c r="I463" s="261"/>
      <c r="J463" s="258"/>
      <c r="K463" s="258"/>
      <c r="L463" s="262"/>
      <c r="M463" s="263"/>
      <c r="N463" s="264"/>
      <c r="O463" s="264"/>
      <c r="P463" s="264"/>
      <c r="Q463" s="264"/>
      <c r="R463" s="264"/>
      <c r="S463" s="264"/>
      <c r="T463" s="265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66" t="s">
        <v>150</v>
      </c>
      <c r="AU463" s="266" t="s">
        <v>82</v>
      </c>
      <c r="AV463" s="15" t="s">
        <v>80</v>
      </c>
      <c r="AW463" s="15" t="s">
        <v>33</v>
      </c>
      <c r="AX463" s="15" t="s">
        <v>72</v>
      </c>
      <c r="AY463" s="266" t="s">
        <v>134</v>
      </c>
    </row>
    <row r="464" s="13" customFormat="1">
      <c r="A464" s="13"/>
      <c r="B464" s="224"/>
      <c r="C464" s="225"/>
      <c r="D464" s="226" t="s">
        <v>150</v>
      </c>
      <c r="E464" s="227" t="s">
        <v>19</v>
      </c>
      <c r="F464" s="228" t="s">
        <v>858</v>
      </c>
      <c r="G464" s="225"/>
      <c r="H464" s="229">
        <v>79.870000000000005</v>
      </c>
      <c r="I464" s="230"/>
      <c r="J464" s="225"/>
      <c r="K464" s="225"/>
      <c r="L464" s="231"/>
      <c r="M464" s="232"/>
      <c r="N464" s="233"/>
      <c r="O464" s="233"/>
      <c r="P464" s="233"/>
      <c r="Q464" s="233"/>
      <c r="R464" s="233"/>
      <c r="S464" s="233"/>
      <c r="T464" s="234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5" t="s">
        <v>150</v>
      </c>
      <c r="AU464" s="235" t="s">
        <v>82</v>
      </c>
      <c r="AV464" s="13" t="s">
        <v>82</v>
      </c>
      <c r="AW464" s="13" t="s">
        <v>33</v>
      </c>
      <c r="AX464" s="13" t="s">
        <v>72</v>
      </c>
      <c r="AY464" s="235" t="s">
        <v>134</v>
      </c>
    </row>
    <row r="465" s="14" customFormat="1">
      <c r="A465" s="14"/>
      <c r="B465" s="236"/>
      <c r="C465" s="237"/>
      <c r="D465" s="226" t="s">
        <v>150</v>
      </c>
      <c r="E465" s="238" t="s">
        <v>19</v>
      </c>
      <c r="F465" s="239" t="s">
        <v>153</v>
      </c>
      <c r="G465" s="237"/>
      <c r="H465" s="240">
        <v>226.21000000000001</v>
      </c>
      <c r="I465" s="241"/>
      <c r="J465" s="237"/>
      <c r="K465" s="237"/>
      <c r="L465" s="242"/>
      <c r="M465" s="243"/>
      <c r="N465" s="244"/>
      <c r="O465" s="244"/>
      <c r="P465" s="244"/>
      <c r="Q465" s="244"/>
      <c r="R465" s="244"/>
      <c r="S465" s="244"/>
      <c r="T465" s="245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46" t="s">
        <v>150</v>
      </c>
      <c r="AU465" s="246" t="s">
        <v>82</v>
      </c>
      <c r="AV465" s="14" t="s">
        <v>142</v>
      </c>
      <c r="AW465" s="14" t="s">
        <v>33</v>
      </c>
      <c r="AX465" s="14" t="s">
        <v>80</v>
      </c>
      <c r="AY465" s="246" t="s">
        <v>134</v>
      </c>
    </row>
    <row r="466" s="2" customFormat="1" ht="16.5" customHeight="1">
      <c r="A466" s="40"/>
      <c r="B466" s="41"/>
      <c r="C466" s="206" t="s">
        <v>864</v>
      </c>
      <c r="D466" s="206" t="s">
        <v>137</v>
      </c>
      <c r="E466" s="207" t="s">
        <v>865</v>
      </c>
      <c r="F466" s="208" t="s">
        <v>866</v>
      </c>
      <c r="G466" s="209" t="s">
        <v>140</v>
      </c>
      <c r="H466" s="210">
        <v>102</v>
      </c>
      <c r="I466" s="211"/>
      <c r="J466" s="212">
        <f>ROUND(I466*H466,2)</f>
        <v>0</v>
      </c>
      <c r="K466" s="208" t="s">
        <v>141</v>
      </c>
      <c r="L466" s="46"/>
      <c r="M466" s="213" t="s">
        <v>19</v>
      </c>
      <c r="N466" s="214" t="s">
        <v>43</v>
      </c>
      <c r="O466" s="86"/>
      <c r="P466" s="215">
        <f>O466*H466</f>
        <v>0</v>
      </c>
      <c r="Q466" s="215">
        <v>0</v>
      </c>
      <c r="R466" s="215">
        <f>Q466*H466</f>
        <v>0</v>
      </c>
      <c r="S466" s="215">
        <v>0.0030000000000000001</v>
      </c>
      <c r="T466" s="216">
        <f>S466*H466</f>
        <v>0.30599999999999999</v>
      </c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R466" s="217" t="s">
        <v>231</v>
      </c>
      <c r="AT466" s="217" t="s">
        <v>137</v>
      </c>
      <c r="AU466" s="217" t="s">
        <v>82</v>
      </c>
      <c r="AY466" s="19" t="s">
        <v>134</v>
      </c>
      <c r="BE466" s="218">
        <f>IF(N466="základní",J466,0)</f>
        <v>0</v>
      </c>
      <c r="BF466" s="218">
        <f>IF(N466="snížená",J466,0)</f>
        <v>0</v>
      </c>
      <c r="BG466" s="218">
        <f>IF(N466="zákl. přenesená",J466,0)</f>
        <v>0</v>
      </c>
      <c r="BH466" s="218">
        <f>IF(N466="sníž. přenesená",J466,0)</f>
        <v>0</v>
      </c>
      <c r="BI466" s="218">
        <f>IF(N466="nulová",J466,0)</f>
        <v>0</v>
      </c>
      <c r="BJ466" s="19" t="s">
        <v>80</v>
      </c>
      <c r="BK466" s="218">
        <f>ROUND(I466*H466,2)</f>
        <v>0</v>
      </c>
      <c r="BL466" s="19" t="s">
        <v>231</v>
      </c>
      <c r="BM466" s="217" t="s">
        <v>867</v>
      </c>
    </row>
    <row r="467" s="2" customFormat="1">
      <c r="A467" s="40"/>
      <c r="B467" s="41"/>
      <c r="C467" s="42"/>
      <c r="D467" s="219" t="s">
        <v>144</v>
      </c>
      <c r="E467" s="42"/>
      <c r="F467" s="220" t="s">
        <v>868</v>
      </c>
      <c r="G467" s="42"/>
      <c r="H467" s="42"/>
      <c r="I467" s="221"/>
      <c r="J467" s="42"/>
      <c r="K467" s="42"/>
      <c r="L467" s="46"/>
      <c r="M467" s="222"/>
      <c r="N467" s="223"/>
      <c r="O467" s="86"/>
      <c r="P467" s="86"/>
      <c r="Q467" s="86"/>
      <c r="R467" s="86"/>
      <c r="S467" s="86"/>
      <c r="T467" s="87"/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T467" s="19" t="s">
        <v>144</v>
      </c>
      <c r="AU467" s="19" t="s">
        <v>82</v>
      </c>
    </row>
    <row r="468" s="15" customFormat="1">
      <c r="A468" s="15"/>
      <c r="B468" s="257"/>
      <c r="C468" s="258"/>
      <c r="D468" s="226" t="s">
        <v>150</v>
      </c>
      <c r="E468" s="259" t="s">
        <v>19</v>
      </c>
      <c r="F468" s="260" t="s">
        <v>217</v>
      </c>
      <c r="G468" s="258"/>
      <c r="H468" s="259" t="s">
        <v>19</v>
      </c>
      <c r="I468" s="261"/>
      <c r="J468" s="258"/>
      <c r="K468" s="258"/>
      <c r="L468" s="262"/>
      <c r="M468" s="263"/>
      <c r="N468" s="264"/>
      <c r="O468" s="264"/>
      <c r="P468" s="264"/>
      <c r="Q468" s="264"/>
      <c r="R468" s="264"/>
      <c r="S468" s="264"/>
      <c r="T468" s="265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66" t="s">
        <v>150</v>
      </c>
      <c r="AU468" s="266" t="s">
        <v>82</v>
      </c>
      <c r="AV468" s="15" t="s">
        <v>80</v>
      </c>
      <c r="AW468" s="15" t="s">
        <v>33</v>
      </c>
      <c r="AX468" s="15" t="s">
        <v>72</v>
      </c>
      <c r="AY468" s="266" t="s">
        <v>134</v>
      </c>
    </row>
    <row r="469" s="13" customFormat="1">
      <c r="A469" s="13"/>
      <c r="B469" s="224"/>
      <c r="C469" s="225"/>
      <c r="D469" s="226" t="s">
        <v>150</v>
      </c>
      <c r="E469" s="227" t="s">
        <v>19</v>
      </c>
      <c r="F469" s="228" t="s">
        <v>236</v>
      </c>
      <c r="G469" s="225"/>
      <c r="H469" s="229">
        <v>91</v>
      </c>
      <c r="I469" s="230"/>
      <c r="J469" s="225"/>
      <c r="K469" s="225"/>
      <c r="L469" s="231"/>
      <c r="M469" s="232"/>
      <c r="N469" s="233"/>
      <c r="O469" s="233"/>
      <c r="P469" s="233"/>
      <c r="Q469" s="233"/>
      <c r="R469" s="233"/>
      <c r="S469" s="233"/>
      <c r="T469" s="234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5" t="s">
        <v>150</v>
      </c>
      <c r="AU469" s="235" t="s">
        <v>82</v>
      </c>
      <c r="AV469" s="13" t="s">
        <v>82</v>
      </c>
      <c r="AW469" s="13" t="s">
        <v>33</v>
      </c>
      <c r="AX469" s="13" t="s">
        <v>72</v>
      </c>
      <c r="AY469" s="235" t="s">
        <v>134</v>
      </c>
    </row>
    <row r="470" s="15" customFormat="1">
      <c r="A470" s="15"/>
      <c r="B470" s="257"/>
      <c r="C470" s="258"/>
      <c r="D470" s="226" t="s">
        <v>150</v>
      </c>
      <c r="E470" s="259" t="s">
        <v>19</v>
      </c>
      <c r="F470" s="260" t="s">
        <v>223</v>
      </c>
      <c r="G470" s="258"/>
      <c r="H470" s="259" t="s">
        <v>19</v>
      </c>
      <c r="I470" s="261"/>
      <c r="J470" s="258"/>
      <c r="K470" s="258"/>
      <c r="L470" s="262"/>
      <c r="M470" s="263"/>
      <c r="N470" s="264"/>
      <c r="O470" s="264"/>
      <c r="P470" s="264"/>
      <c r="Q470" s="264"/>
      <c r="R470" s="264"/>
      <c r="S470" s="264"/>
      <c r="T470" s="265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66" t="s">
        <v>150</v>
      </c>
      <c r="AU470" s="266" t="s">
        <v>82</v>
      </c>
      <c r="AV470" s="15" t="s">
        <v>80</v>
      </c>
      <c r="AW470" s="15" t="s">
        <v>33</v>
      </c>
      <c r="AX470" s="15" t="s">
        <v>72</v>
      </c>
      <c r="AY470" s="266" t="s">
        <v>134</v>
      </c>
    </row>
    <row r="471" s="13" customFormat="1">
      <c r="A471" s="13"/>
      <c r="B471" s="224"/>
      <c r="C471" s="225"/>
      <c r="D471" s="226" t="s">
        <v>150</v>
      </c>
      <c r="E471" s="227" t="s">
        <v>19</v>
      </c>
      <c r="F471" s="228" t="s">
        <v>198</v>
      </c>
      <c r="G471" s="225"/>
      <c r="H471" s="229">
        <v>11</v>
      </c>
      <c r="I471" s="230"/>
      <c r="J471" s="225"/>
      <c r="K471" s="225"/>
      <c r="L471" s="231"/>
      <c r="M471" s="232"/>
      <c r="N471" s="233"/>
      <c r="O471" s="233"/>
      <c r="P471" s="233"/>
      <c r="Q471" s="233"/>
      <c r="R471" s="233"/>
      <c r="S471" s="233"/>
      <c r="T471" s="234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5" t="s">
        <v>150</v>
      </c>
      <c r="AU471" s="235" t="s">
        <v>82</v>
      </c>
      <c r="AV471" s="13" t="s">
        <v>82</v>
      </c>
      <c r="AW471" s="13" t="s">
        <v>33</v>
      </c>
      <c r="AX471" s="13" t="s">
        <v>72</v>
      </c>
      <c r="AY471" s="235" t="s">
        <v>134</v>
      </c>
    </row>
    <row r="472" s="14" customFormat="1">
      <c r="A472" s="14"/>
      <c r="B472" s="236"/>
      <c r="C472" s="237"/>
      <c r="D472" s="226" t="s">
        <v>150</v>
      </c>
      <c r="E472" s="238" t="s">
        <v>19</v>
      </c>
      <c r="F472" s="239" t="s">
        <v>153</v>
      </c>
      <c r="G472" s="237"/>
      <c r="H472" s="240">
        <v>102</v>
      </c>
      <c r="I472" s="241"/>
      <c r="J472" s="237"/>
      <c r="K472" s="237"/>
      <c r="L472" s="242"/>
      <c r="M472" s="243"/>
      <c r="N472" s="244"/>
      <c r="O472" s="244"/>
      <c r="P472" s="244"/>
      <c r="Q472" s="244"/>
      <c r="R472" s="244"/>
      <c r="S472" s="244"/>
      <c r="T472" s="245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6" t="s">
        <v>150</v>
      </c>
      <c r="AU472" s="246" t="s">
        <v>82</v>
      </c>
      <c r="AV472" s="14" t="s">
        <v>142</v>
      </c>
      <c r="AW472" s="14" t="s">
        <v>33</v>
      </c>
      <c r="AX472" s="14" t="s">
        <v>80</v>
      </c>
      <c r="AY472" s="246" t="s">
        <v>134</v>
      </c>
    </row>
    <row r="473" s="2" customFormat="1" ht="16.5" customHeight="1">
      <c r="A473" s="40"/>
      <c r="B473" s="41"/>
      <c r="C473" s="206" t="s">
        <v>869</v>
      </c>
      <c r="D473" s="206" t="s">
        <v>137</v>
      </c>
      <c r="E473" s="207" t="s">
        <v>870</v>
      </c>
      <c r="F473" s="208" t="s">
        <v>871</v>
      </c>
      <c r="G473" s="209" t="s">
        <v>140</v>
      </c>
      <c r="H473" s="210">
        <v>146.34</v>
      </c>
      <c r="I473" s="211"/>
      <c r="J473" s="212">
        <f>ROUND(I473*H473,2)</f>
        <v>0</v>
      </c>
      <c r="K473" s="208" t="s">
        <v>141</v>
      </c>
      <c r="L473" s="46"/>
      <c r="M473" s="213" t="s">
        <v>19</v>
      </c>
      <c r="N473" s="214" t="s">
        <v>43</v>
      </c>
      <c r="O473" s="86"/>
      <c r="P473" s="215">
        <f>O473*H473</f>
        <v>0</v>
      </c>
      <c r="Q473" s="215">
        <v>0.00050000000000000001</v>
      </c>
      <c r="R473" s="215">
        <f>Q473*H473</f>
        <v>0.073169999999999999</v>
      </c>
      <c r="S473" s="215">
        <v>0</v>
      </c>
      <c r="T473" s="216">
        <f>S473*H473</f>
        <v>0</v>
      </c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R473" s="217" t="s">
        <v>231</v>
      </c>
      <c r="AT473" s="217" t="s">
        <v>137</v>
      </c>
      <c r="AU473" s="217" t="s">
        <v>82</v>
      </c>
      <c r="AY473" s="19" t="s">
        <v>134</v>
      </c>
      <c r="BE473" s="218">
        <f>IF(N473="základní",J473,0)</f>
        <v>0</v>
      </c>
      <c r="BF473" s="218">
        <f>IF(N473="snížená",J473,0)</f>
        <v>0</v>
      </c>
      <c r="BG473" s="218">
        <f>IF(N473="zákl. přenesená",J473,0)</f>
        <v>0</v>
      </c>
      <c r="BH473" s="218">
        <f>IF(N473="sníž. přenesená",J473,0)</f>
        <v>0</v>
      </c>
      <c r="BI473" s="218">
        <f>IF(N473="nulová",J473,0)</f>
        <v>0</v>
      </c>
      <c r="BJ473" s="19" t="s">
        <v>80</v>
      </c>
      <c r="BK473" s="218">
        <f>ROUND(I473*H473,2)</f>
        <v>0</v>
      </c>
      <c r="BL473" s="19" t="s">
        <v>231</v>
      </c>
      <c r="BM473" s="217" t="s">
        <v>872</v>
      </c>
    </row>
    <row r="474" s="2" customFormat="1">
      <c r="A474" s="40"/>
      <c r="B474" s="41"/>
      <c r="C474" s="42"/>
      <c r="D474" s="219" t="s">
        <v>144</v>
      </c>
      <c r="E474" s="42"/>
      <c r="F474" s="220" t="s">
        <v>873</v>
      </c>
      <c r="G474" s="42"/>
      <c r="H474" s="42"/>
      <c r="I474" s="221"/>
      <c r="J474" s="42"/>
      <c r="K474" s="42"/>
      <c r="L474" s="46"/>
      <c r="M474" s="222"/>
      <c r="N474" s="223"/>
      <c r="O474" s="86"/>
      <c r="P474" s="86"/>
      <c r="Q474" s="86"/>
      <c r="R474" s="86"/>
      <c r="S474" s="86"/>
      <c r="T474" s="87"/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T474" s="19" t="s">
        <v>144</v>
      </c>
      <c r="AU474" s="19" t="s">
        <v>82</v>
      </c>
    </row>
    <row r="475" s="15" customFormat="1">
      <c r="A475" s="15"/>
      <c r="B475" s="257"/>
      <c r="C475" s="258"/>
      <c r="D475" s="226" t="s">
        <v>150</v>
      </c>
      <c r="E475" s="259" t="s">
        <v>19</v>
      </c>
      <c r="F475" s="260" t="s">
        <v>855</v>
      </c>
      <c r="G475" s="258"/>
      <c r="H475" s="259" t="s">
        <v>19</v>
      </c>
      <c r="I475" s="261"/>
      <c r="J475" s="258"/>
      <c r="K475" s="258"/>
      <c r="L475" s="262"/>
      <c r="M475" s="263"/>
      <c r="N475" s="264"/>
      <c r="O475" s="264"/>
      <c r="P475" s="264"/>
      <c r="Q475" s="264"/>
      <c r="R475" s="264"/>
      <c r="S475" s="264"/>
      <c r="T475" s="265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66" t="s">
        <v>150</v>
      </c>
      <c r="AU475" s="266" t="s">
        <v>82</v>
      </c>
      <c r="AV475" s="15" t="s">
        <v>80</v>
      </c>
      <c r="AW475" s="15" t="s">
        <v>33</v>
      </c>
      <c r="AX475" s="15" t="s">
        <v>72</v>
      </c>
      <c r="AY475" s="266" t="s">
        <v>134</v>
      </c>
    </row>
    <row r="476" s="13" customFormat="1">
      <c r="A476" s="13"/>
      <c r="B476" s="224"/>
      <c r="C476" s="225"/>
      <c r="D476" s="226" t="s">
        <v>150</v>
      </c>
      <c r="E476" s="227" t="s">
        <v>19</v>
      </c>
      <c r="F476" s="228" t="s">
        <v>856</v>
      </c>
      <c r="G476" s="225"/>
      <c r="H476" s="229">
        <v>146.34</v>
      </c>
      <c r="I476" s="230"/>
      <c r="J476" s="225"/>
      <c r="K476" s="225"/>
      <c r="L476" s="231"/>
      <c r="M476" s="232"/>
      <c r="N476" s="233"/>
      <c r="O476" s="233"/>
      <c r="P476" s="233"/>
      <c r="Q476" s="233"/>
      <c r="R476" s="233"/>
      <c r="S476" s="233"/>
      <c r="T476" s="234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5" t="s">
        <v>150</v>
      </c>
      <c r="AU476" s="235" t="s">
        <v>82</v>
      </c>
      <c r="AV476" s="13" t="s">
        <v>82</v>
      </c>
      <c r="AW476" s="13" t="s">
        <v>33</v>
      </c>
      <c r="AX476" s="13" t="s">
        <v>72</v>
      </c>
      <c r="AY476" s="235" t="s">
        <v>134</v>
      </c>
    </row>
    <row r="477" s="14" customFormat="1">
      <c r="A477" s="14"/>
      <c r="B477" s="236"/>
      <c r="C477" s="237"/>
      <c r="D477" s="226" t="s">
        <v>150</v>
      </c>
      <c r="E477" s="238" t="s">
        <v>19</v>
      </c>
      <c r="F477" s="239" t="s">
        <v>153</v>
      </c>
      <c r="G477" s="237"/>
      <c r="H477" s="240">
        <v>146.34</v>
      </c>
      <c r="I477" s="241"/>
      <c r="J477" s="237"/>
      <c r="K477" s="237"/>
      <c r="L477" s="242"/>
      <c r="M477" s="243"/>
      <c r="N477" s="244"/>
      <c r="O477" s="244"/>
      <c r="P477" s="244"/>
      <c r="Q477" s="244"/>
      <c r="R477" s="244"/>
      <c r="S477" s="244"/>
      <c r="T477" s="245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6" t="s">
        <v>150</v>
      </c>
      <c r="AU477" s="246" t="s">
        <v>82</v>
      </c>
      <c r="AV477" s="14" t="s">
        <v>142</v>
      </c>
      <c r="AW477" s="14" t="s">
        <v>33</v>
      </c>
      <c r="AX477" s="14" t="s">
        <v>80</v>
      </c>
      <c r="AY477" s="246" t="s">
        <v>134</v>
      </c>
    </row>
    <row r="478" s="2" customFormat="1" ht="21.75" customHeight="1">
      <c r="A478" s="40"/>
      <c r="B478" s="41"/>
      <c r="C478" s="247" t="s">
        <v>874</v>
      </c>
      <c r="D478" s="247" t="s">
        <v>155</v>
      </c>
      <c r="E478" s="248" t="s">
        <v>875</v>
      </c>
      <c r="F478" s="249" t="s">
        <v>876</v>
      </c>
      <c r="G478" s="250" t="s">
        <v>140</v>
      </c>
      <c r="H478" s="251">
        <v>160.97399999999999</v>
      </c>
      <c r="I478" s="252"/>
      <c r="J478" s="253">
        <f>ROUND(I478*H478,2)</f>
        <v>0</v>
      </c>
      <c r="K478" s="249" t="s">
        <v>141</v>
      </c>
      <c r="L478" s="254"/>
      <c r="M478" s="255" t="s">
        <v>19</v>
      </c>
      <c r="N478" s="256" t="s">
        <v>43</v>
      </c>
      <c r="O478" s="86"/>
      <c r="P478" s="215">
        <f>O478*H478</f>
        <v>0</v>
      </c>
      <c r="Q478" s="215">
        <v>0.00076000000000000004</v>
      </c>
      <c r="R478" s="215">
        <f>Q478*H478</f>
        <v>0.12234024</v>
      </c>
      <c r="S478" s="215">
        <v>0</v>
      </c>
      <c r="T478" s="216">
        <f>S478*H478</f>
        <v>0</v>
      </c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R478" s="217" t="s">
        <v>299</v>
      </c>
      <c r="AT478" s="217" t="s">
        <v>155</v>
      </c>
      <c r="AU478" s="217" t="s">
        <v>82</v>
      </c>
      <c r="AY478" s="19" t="s">
        <v>134</v>
      </c>
      <c r="BE478" s="218">
        <f>IF(N478="základní",J478,0)</f>
        <v>0</v>
      </c>
      <c r="BF478" s="218">
        <f>IF(N478="snížená",J478,0)</f>
        <v>0</v>
      </c>
      <c r="BG478" s="218">
        <f>IF(N478="zákl. přenesená",J478,0)</f>
        <v>0</v>
      </c>
      <c r="BH478" s="218">
        <f>IF(N478="sníž. přenesená",J478,0)</f>
        <v>0</v>
      </c>
      <c r="BI478" s="218">
        <f>IF(N478="nulová",J478,0)</f>
        <v>0</v>
      </c>
      <c r="BJ478" s="19" t="s">
        <v>80</v>
      </c>
      <c r="BK478" s="218">
        <f>ROUND(I478*H478,2)</f>
        <v>0</v>
      </c>
      <c r="BL478" s="19" t="s">
        <v>231</v>
      </c>
      <c r="BM478" s="217" t="s">
        <v>877</v>
      </c>
    </row>
    <row r="479" s="13" customFormat="1">
      <c r="A479" s="13"/>
      <c r="B479" s="224"/>
      <c r="C479" s="225"/>
      <c r="D479" s="226" t="s">
        <v>150</v>
      </c>
      <c r="E479" s="225"/>
      <c r="F479" s="228" t="s">
        <v>878</v>
      </c>
      <c r="G479" s="225"/>
      <c r="H479" s="229">
        <v>160.97399999999999</v>
      </c>
      <c r="I479" s="230"/>
      <c r="J479" s="225"/>
      <c r="K479" s="225"/>
      <c r="L479" s="231"/>
      <c r="M479" s="232"/>
      <c r="N479" s="233"/>
      <c r="O479" s="233"/>
      <c r="P479" s="233"/>
      <c r="Q479" s="233"/>
      <c r="R479" s="233"/>
      <c r="S479" s="233"/>
      <c r="T479" s="234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5" t="s">
        <v>150</v>
      </c>
      <c r="AU479" s="235" t="s">
        <v>82</v>
      </c>
      <c r="AV479" s="13" t="s">
        <v>82</v>
      </c>
      <c r="AW479" s="13" t="s">
        <v>4</v>
      </c>
      <c r="AX479" s="13" t="s">
        <v>80</v>
      </c>
      <c r="AY479" s="235" t="s">
        <v>134</v>
      </c>
    </row>
    <row r="480" s="2" customFormat="1" ht="16.5" customHeight="1">
      <c r="A480" s="40"/>
      <c r="B480" s="41"/>
      <c r="C480" s="206" t="s">
        <v>879</v>
      </c>
      <c r="D480" s="206" t="s">
        <v>137</v>
      </c>
      <c r="E480" s="207" t="s">
        <v>880</v>
      </c>
      <c r="F480" s="208" t="s">
        <v>881</v>
      </c>
      <c r="G480" s="209" t="s">
        <v>140</v>
      </c>
      <c r="H480" s="210">
        <v>79.870000000000005</v>
      </c>
      <c r="I480" s="211"/>
      <c r="J480" s="212">
        <f>ROUND(I480*H480,2)</f>
        <v>0</v>
      </c>
      <c r="K480" s="208" t="s">
        <v>141</v>
      </c>
      <c r="L480" s="46"/>
      <c r="M480" s="213" t="s">
        <v>19</v>
      </c>
      <c r="N480" s="214" t="s">
        <v>43</v>
      </c>
      <c r="O480" s="86"/>
      <c r="P480" s="215">
        <f>O480*H480</f>
        <v>0</v>
      </c>
      <c r="Q480" s="215">
        <v>0.00029999999999999997</v>
      </c>
      <c r="R480" s="215">
        <f>Q480*H480</f>
        <v>0.023961</v>
      </c>
      <c r="S480" s="215">
        <v>0</v>
      </c>
      <c r="T480" s="216">
        <f>S480*H480</f>
        <v>0</v>
      </c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R480" s="217" t="s">
        <v>231</v>
      </c>
      <c r="AT480" s="217" t="s">
        <v>137</v>
      </c>
      <c r="AU480" s="217" t="s">
        <v>82</v>
      </c>
      <c r="AY480" s="19" t="s">
        <v>134</v>
      </c>
      <c r="BE480" s="218">
        <f>IF(N480="základní",J480,0)</f>
        <v>0</v>
      </c>
      <c r="BF480" s="218">
        <f>IF(N480="snížená",J480,0)</f>
        <v>0</v>
      </c>
      <c r="BG480" s="218">
        <f>IF(N480="zákl. přenesená",J480,0)</f>
        <v>0</v>
      </c>
      <c r="BH480" s="218">
        <f>IF(N480="sníž. přenesená",J480,0)</f>
        <v>0</v>
      </c>
      <c r="BI480" s="218">
        <f>IF(N480="nulová",J480,0)</f>
        <v>0</v>
      </c>
      <c r="BJ480" s="19" t="s">
        <v>80</v>
      </c>
      <c r="BK480" s="218">
        <f>ROUND(I480*H480,2)</f>
        <v>0</v>
      </c>
      <c r="BL480" s="19" t="s">
        <v>231</v>
      </c>
      <c r="BM480" s="217" t="s">
        <v>882</v>
      </c>
    </row>
    <row r="481" s="2" customFormat="1">
      <c r="A481" s="40"/>
      <c r="B481" s="41"/>
      <c r="C481" s="42"/>
      <c r="D481" s="219" t="s">
        <v>144</v>
      </c>
      <c r="E481" s="42"/>
      <c r="F481" s="220" t="s">
        <v>883</v>
      </c>
      <c r="G481" s="42"/>
      <c r="H481" s="42"/>
      <c r="I481" s="221"/>
      <c r="J481" s="42"/>
      <c r="K481" s="42"/>
      <c r="L481" s="46"/>
      <c r="M481" s="222"/>
      <c r="N481" s="223"/>
      <c r="O481" s="86"/>
      <c r="P481" s="86"/>
      <c r="Q481" s="86"/>
      <c r="R481" s="86"/>
      <c r="S481" s="86"/>
      <c r="T481" s="87"/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T481" s="19" t="s">
        <v>144</v>
      </c>
      <c r="AU481" s="19" t="s">
        <v>82</v>
      </c>
    </row>
    <row r="482" s="15" customFormat="1">
      <c r="A482" s="15"/>
      <c r="B482" s="257"/>
      <c r="C482" s="258"/>
      <c r="D482" s="226" t="s">
        <v>150</v>
      </c>
      <c r="E482" s="259" t="s">
        <v>19</v>
      </c>
      <c r="F482" s="260" t="s">
        <v>857</v>
      </c>
      <c r="G482" s="258"/>
      <c r="H482" s="259" t="s">
        <v>19</v>
      </c>
      <c r="I482" s="261"/>
      <c r="J482" s="258"/>
      <c r="K482" s="258"/>
      <c r="L482" s="262"/>
      <c r="M482" s="263"/>
      <c r="N482" s="264"/>
      <c r="O482" s="264"/>
      <c r="P482" s="264"/>
      <c r="Q482" s="264"/>
      <c r="R482" s="264"/>
      <c r="S482" s="264"/>
      <c r="T482" s="265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66" t="s">
        <v>150</v>
      </c>
      <c r="AU482" s="266" t="s">
        <v>82</v>
      </c>
      <c r="AV482" s="15" t="s">
        <v>80</v>
      </c>
      <c r="AW482" s="15" t="s">
        <v>33</v>
      </c>
      <c r="AX482" s="15" t="s">
        <v>72</v>
      </c>
      <c r="AY482" s="266" t="s">
        <v>134</v>
      </c>
    </row>
    <row r="483" s="13" customFormat="1">
      <c r="A483" s="13"/>
      <c r="B483" s="224"/>
      <c r="C483" s="225"/>
      <c r="D483" s="226" t="s">
        <v>150</v>
      </c>
      <c r="E483" s="227" t="s">
        <v>19</v>
      </c>
      <c r="F483" s="228" t="s">
        <v>858</v>
      </c>
      <c r="G483" s="225"/>
      <c r="H483" s="229">
        <v>79.870000000000005</v>
      </c>
      <c r="I483" s="230"/>
      <c r="J483" s="225"/>
      <c r="K483" s="225"/>
      <c r="L483" s="231"/>
      <c r="M483" s="232"/>
      <c r="N483" s="233"/>
      <c r="O483" s="233"/>
      <c r="P483" s="233"/>
      <c r="Q483" s="233"/>
      <c r="R483" s="233"/>
      <c r="S483" s="233"/>
      <c r="T483" s="234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5" t="s">
        <v>150</v>
      </c>
      <c r="AU483" s="235" t="s">
        <v>82</v>
      </c>
      <c r="AV483" s="13" t="s">
        <v>82</v>
      </c>
      <c r="AW483" s="13" t="s">
        <v>33</v>
      </c>
      <c r="AX483" s="13" t="s">
        <v>72</v>
      </c>
      <c r="AY483" s="235" t="s">
        <v>134</v>
      </c>
    </row>
    <row r="484" s="14" customFormat="1">
      <c r="A484" s="14"/>
      <c r="B484" s="236"/>
      <c r="C484" s="237"/>
      <c r="D484" s="226" t="s">
        <v>150</v>
      </c>
      <c r="E484" s="238" t="s">
        <v>19</v>
      </c>
      <c r="F484" s="239" t="s">
        <v>153</v>
      </c>
      <c r="G484" s="237"/>
      <c r="H484" s="240">
        <v>79.870000000000005</v>
      </c>
      <c r="I484" s="241"/>
      <c r="J484" s="237"/>
      <c r="K484" s="237"/>
      <c r="L484" s="242"/>
      <c r="M484" s="243"/>
      <c r="N484" s="244"/>
      <c r="O484" s="244"/>
      <c r="P484" s="244"/>
      <c r="Q484" s="244"/>
      <c r="R484" s="244"/>
      <c r="S484" s="244"/>
      <c r="T484" s="245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46" t="s">
        <v>150</v>
      </c>
      <c r="AU484" s="246" t="s">
        <v>82</v>
      </c>
      <c r="AV484" s="14" t="s">
        <v>142</v>
      </c>
      <c r="AW484" s="14" t="s">
        <v>33</v>
      </c>
      <c r="AX484" s="14" t="s">
        <v>80</v>
      </c>
      <c r="AY484" s="246" t="s">
        <v>134</v>
      </c>
    </row>
    <row r="485" s="2" customFormat="1" ht="33" customHeight="1">
      <c r="A485" s="40"/>
      <c r="B485" s="41"/>
      <c r="C485" s="247" t="s">
        <v>884</v>
      </c>
      <c r="D485" s="247" t="s">
        <v>155</v>
      </c>
      <c r="E485" s="248" t="s">
        <v>885</v>
      </c>
      <c r="F485" s="249" t="s">
        <v>886</v>
      </c>
      <c r="G485" s="250" t="s">
        <v>140</v>
      </c>
      <c r="H485" s="251">
        <v>87.856999999999999</v>
      </c>
      <c r="I485" s="252"/>
      <c r="J485" s="253">
        <f>ROUND(I485*H485,2)</f>
        <v>0</v>
      </c>
      <c r="K485" s="249" t="s">
        <v>141</v>
      </c>
      <c r="L485" s="254"/>
      <c r="M485" s="255" t="s">
        <v>19</v>
      </c>
      <c r="N485" s="256" t="s">
        <v>43</v>
      </c>
      <c r="O485" s="86"/>
      <c r="P485" s="215">
        <f>O485*H485</f>
        <v>0</v>
      </c>
      <c r="Q485" s="215">
        <v>0.0032000000000000002</v>
      </c>
      <c r="R485" s="215">
        <f>Q485*H485</f>
        <v>0.28114240000000001</v>
      </c>
      <c r="S485" s="215">
        <v>0</v>
      </c>
      <c r="T485" s="216">
        <f>S485*H485</f>
        <v>0</v>
      </c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R485" s="217" t="s">
        <v>299</v>
      </c>
      <c r="AT485" s="217" t="s">
        <v>155</v>
      </c>
      <c r="AU485" s="217" t="s">
        <v>82</v>
      </c>
      <c r="AY485" s="19" t="s">
        <v>134</v>
      </c>
      <c r="BE485" s="218">
        <f>IF(N485="základní",J485,0)</f>
        <v>0</v>
      </c>
      <c r="BF485" s="218">
        <f>IF(N485="snížená",J485,0)</f>
        <v>0</v>
      </c>
      <c r="BG485" s="218">
        <f>IF(N485="zákl. přenesená",J485,0)</f>
        <v>0</v>
      </c>
      <c r="BH485" s="218">
        <f>IF(N485="sníž. přenesená",J485,0)</f>
        <v>0</v>
      </c>
      <c r="BI485" s="218">
        <f>IF(N485="nulová",J485,0)</f>
        <v>0</v>
      </c>
      <c r="BJ485" s="19" t="s">
        <v>80</v>
      </c>
      <c r="BK485" s="218">
        <f>ROUND(I485*H485,2)</f>
        <v>0</v>
      </c>
      <c r="BL485" s="19" t="s">
        <v>231</v>
      </c>
      <c r="BM485" s="217" t="s">
        <v>887</v>
      </c>
    </row>
    <row r="486" s="13" customFormat="1">
      <c r="A486" s="13"/>
      <c r="B486" s="224"/>
      <c r="C486" s="225"/>
      <c r="D486" s="226" t="s">
        <v>150</v>
      </c>
      <c r="E486" s="225"/>
      <c r="F486" s="228" t="s">
        <v>888</v>
      </c>
      <c r="G486" s="225"/>
      <c r="H486" s="229">
        <v>87.856999999999999</v>
      </c>
      <c r="I486" s="230"/>
      <c r="J486" s="225"/>
      <c r="K486" s="225"/>
      <c r="L486" s="231"/>
      <c r="M486" s="232"/>
      <c r="N486" s="233"/>
      <c r="O486" s="233"/>
      <c r="P486" s="233"/>
      <c r="Q486" s="233"/>
      <c r="R486" s="233"/>
      <c r="S486" s="233"/>
      <c r="T486" s="234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5" t="s">
        <v>150</v>
      </c>
      <c r="AU486" s="235" t="s">
        <v>82</v>
      </c>
      <c r="AV486" s="13" t="s">
        <v>82</v>
      </c>
      <c r="AW486" s="13" t="s">
        <v>4</v>
      </c>
      <c r="AX486" s="13" t="s">
        <v>80</v>
      </c>
      <c r="AY486" s="235" t="s">
        <v>134</v>
      </c>
    </row>
    <row r="487" s="2" customFormat="1" ht="16.5" customHeight="1">
      <c r="A487" s="40"/>
      <c r="B487" s="41"/>
      <c r="C487" s="206" t="s">
        <v>889</v>
      </c>
      <c r="D487" s="206" t="s">
        <v>137</v>
      </c>
      <c r="E487" s="207" t="s">
        <v>890</v>
      </c>
      <c r="F487" s="208" t="s">
        <v>891</v>
      </c>
      <c r="G487" s="209" t="s">
        <v>431</v>
      </c>
      <c r="H487" s="210">
        <v>180</v>
      </c>
      <c r="I487" s="211"/>
      <c r="J487" s="212">
        <f>ROUND(I487*H487,2)</f>
        <v>0</v>
      </c>
      <c r="K487" s="208" t="s">
        <v>141</v>
      </c>
      <c r="L487" s="46"/>
      <c r="M487" s="213" t="s">
        <v>19</v>
      </c>
      <c r="N487" s="214" t="s">
        <v>43</v>
      </c>
      <c r="O487" s="86"/>
      <c r="P487" s="215">
        <f>O487*H487</f>
        <v>0</v>
      </c>
      <c r="Q487" s="215">
        <v>1.0000000000000001E-05</v>
      </c>
      <c r="R487" s="215">
        <f>Q487*H487</f>
        <v>0.0018000000000000002</v>
      </c>
      <c r="S487" s="215">
        <v>0</v>
      </c>
      <c r="T487" s="216">
        <f>S487*H487</f>
        <v>0</v>
      </c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R487" s="217" t="s">
        <v>231</v>
      </c>
      <c r="AT487" s="217" t="s">
        <v>137</v>
      </c>
      <c r="AU487" s="217" t="s">
        <v>82</v>
      </c>
      <c r="AY487" s="19" t="s">
        <v>134</v>
      </c>
      <c r="BE487" s="218">
        <f>IF(N487="základní",J487,0)</f>
        <v>0</v>
      </c>
      <c r="BF487" s="218">
        <f>IF(N487="snížená",J487,0)</f>
        <v>0</v>
      </c>
      <c r="BG487" s="218">
        <f>IF(N487="zákl. přenesená",J487,0)</f>
        <v>0</v>
      </c>
      <c r="BH487" s="218">
        <f>IF(N487="sníž. přenesená",J487,0)</f>
        <v>0</v>
      </c>
      <c r="BI487" s="218">
        <f>IF(N487="nulová",J487,0)</f>
        <v>0</v>
      </c>
      <c r="BJ487" s="19" t="s">
        <v>80</v>
      </c>
      <c r="BK487" s="218">
        <f>ROUND(I487*H487,2)</f>
        <v>0</v>
      </c>
      <c r="BL487" s="19" t="s">
        <v>231</v>
      </c>
      <c r="BM487" s="217" t="s">
        <v>892</v>
      </c>
    </row>
    <row r="488" s="2" customFormat="1">
      <c r="A488" s="40"/>
      <c r="B488" s="41"/>
      <c r="C488" s="42"/>
      <c r="D488" s="219" t="s">
        <v>144</v>
      </c>
      <c r="E488" s="42"/>
      <c r="F488" s="220" t="s">
        <v>893</v>
      </c>
      <c r="G488" s="42"/>
      <c r="H488" s="42"/>
      <c r="I488" s="221"/>
      <c r="J488" s="42"/>
      <c r="K488" s="42"/>
      <c r="L488" s="46"/>
      <c r="M488" s="222"/>
      <c r="N488" s="223"/>
      <c r="O488" s="86"/>
      <c r="P488" s="86"/>
      <c r="Q488" s="86"/>
      <c r="R488" s="86"/>
      <c r="S488" s="86"/>
      <c r="T488" s="87"/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T488" s="19" t="s">
        <v>144</v>
      </c>
      <c r="AU488" s="19" t="s">
        <v>82</v>
      </c>
    </row>
    <row r="489" s="2" customFormat="1" ht="16.5" customHeight="1">
      <c r="A489" s="40"/>
      <c r="B489" s="41"/>
      <c r="C489" s="247" t="s">
        <v>894</v>
      </c>
      <c r="D489" s="247" t="s">
        <v>155</v>
      </c>
      <c r="E489" s="248" t="s">
        <v>895</v>
      </c>
      <c r="F489" s="249" t="s">
        <v>896</v>
      </c>
      <c r="G489" s="250" t="s">
        <v>431</v>
      </c>
      <c r="H489" s="251">
        <v>183.59999999999999</v>
      </c>
      <c r="I489" s="252"/>
      <c r="J489" s="253">
        <f>ROUND(I489*H489,2)</f>
        <v>0</v>
      </c>
      <c r="K489" s="249" t="s">
        <v>141</v>
      </c>
      <c r="L489" s="254"/>
      <c r="M489" s="255" t="s">
        <v>19</v>
      </c>
      <c r="N489" s="256" t="s">
        <v>43</v>
      </c>
      <c r="O489" s="86"/>
      <c r="P489" s="215">
        <f>O489*H489</f>
        <v>0</v>
      </c>
      <c r="Q489" s="215">
        <v>0.00027</v>
      </c>
      <c r="R489" s="215">
        <f>Q489*H489</f>
        <v>0.049571999999999998</v>
      </c>
      <c r="S489" s="215">
        <v>0</v>
      </c>
      <c r="T489" s="216">
        <f>S489*H489</f>
        <v>0</v>
      </c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R489" s="217" t="s">
        <v>299</v>
      </c>
      <c r="AT489" s="217" t="s">
        <v>155</v>
      </c>
      <c r="AU489" s="217" t="s">
        <v>82</v>
      </c>
      <c r="AY489" s="19" t="s">
        <v>134</v>
      </c>
      <c r="BE489" s="218">
        <f>IF(N489="základní",J489,0)</f>
        <v>0</v>
      </c>
      <c r="BF489" s="218">
        <f>IF(N489="snížená",J489,0)</f>
        <v>0</v>
      </c>
      <c r="BG489" s="218">
        <f>IF(N489="zákl. přenesená",J489,0)</f>
        <v>0</v>
      </c>
      <c r="BH489" s="218">
        <f>IF(N489="sníž. přenesená",J489,0)</f>
        <v>0</v>
      </c>
      <c r="BI489" s="218">
        <f>IF(N489="nulová",J489,0)</f>
        <v>0</v>
      </c>
      <c r="BJ489" s="19" t="s">
        <v>80</v>
      </c>
      <c r="BK489" s="218">
        <f>ROUND(I489*H489,2)</f>
        <v>0</v>
      </c>
      <c r="BL489" s="19" t="s">
        <v>231</v>
      </c>
      <c r="BM489" s="217" t="s">
        <v>897</v>
      </c>
    </row>
    <row r="490" s="13" customFormat="1">
      <c r="A490" s="13"/>
      <c r="B490" s="224"/>
      <c r="C490" s="225"/>
      <c r="D490" s="226" t="s">
        <v>150</v>
      </c>
      <c r="E490" s="225"/>
      <c r="F490" s="228" t="s">
        <v>898</v>
      </c>
      <c r="G490" s="225"/>
      <c r="H490" s="229">
        <v>183.59999999999999</v>
      </c>
      <c r="I490" s="230"/>
      <c r="J490" s="225"/>
      <c r="K490" s="225"/>
      <c r="L490" s="231"/>
      <c r="M490" s="232"/>
      <c r="N490" s="233"/>
      <c r="O490" s="233"/>
      <c r="P490" s="233"/>
      <c r="Q490" s="233"/>
      <c r="R490" s="233"/>
      <c r="S490" s="233"/>
      <c r="T490" s="234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5" t="s">
        <v>150</v>
      </c>
      <c r="AU490" s="235" t="s">
        <v>82</v>
      </c>
      <c r="AV490" s="13" t="s">
        <v>82</v>
      </c>
      <c r="AW490" s="13" t="s">
        <v>4</v>
      </c>
      <c r="AX490" s="13" t="s">
        <v>80</v>
      </c>
      <c r="AY490" s="235" t="s">
        <v>134</v>
      </c>
    </row>
    <row r="491" s="2" customFormat="1" ht="24.15" customHeight="1">
      <c r="A491" s="40"/>
      <c r="B491" s="41"/>
      <c r="C491" s="206" t="s">
        <v>899</v>
      </c>
      <c r="D491" s="206" t="s">
        <v>137</v>
      </c>
      <c r="E491" s="207" t="s">
        <v>900</v>
      </c>
      <c r="F491" s="208" t="s">
        <v>901</v>
      </c>
      <c r="G491" s="209" t="s">
        <v>256</v>
      </c>
      <c r="H491" s="210">
        <v>0.55900000000000005</v>
      </c>
      <c r="I491" s="211"/>
      <c r="J491" s="212">
        <f>ROUND(I491*H491,2)</f>
        <v>0</v>
      </c>
      <c r="K491" s="208" t="s">
        <v>141</v>
      </c>
      <c r="L491" s="46"/>
      <c r="M491" s="213" t="s">
        <v>19</v>
      </c>
      <c r="N491" s="214" t="s">
        <v>43</v>
      </c>
      <c r="O491" s="86"/>
      <c r="P491" s="215">
        <f>O491*H491</f>
        <v>0</v>
      </c>
      <c r="Q491" s="215">
        <v>0</v>
      </c>
      <c r="R491" s="215">
        <f>Q491*H491</f>
        <v>0</v>
      </c>
      <c r="S491" s="215">
        <v>0</v>
      </c>
      <c r="T491" s="216">
        <f>S491*H491</f>
        <v>0</v>
      </c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R491" s="217" t="s">
        <v>231</v>
      </c>
      <c r="AT491" s="217" t="s">
        <v>137</v>
      </c>
      <c r="AU491" s="217" t="s">
        <v>82</v>
      </c>
      <c r="AY491" s="19" t="s">
        <v>134</v>
      </c>
      <c r="BE491" s="218">
        <f>IF(N491="základní",J491,0)</f>
        <v>0</v>
      </c>
      <c r="BF491" s="218">
        <f>IF(N491="snížená",J491,0)</f>
        <v>0</v>
      </c>
      <c r="BG491" s="218">
        <f>IF(N491="zákl. přenesená",J491,0)</f>
        <v>0</v>
      </c>
      <c r="BH491" s="218">
        <f>IF(N491="sníž. přenesená",J491,0)</f>
        <v>0</v>
      </c>
      <c r="BI491" s="218">
        <f>IF(N491="nulová",J491,0)</f>
        <v>0</v>
      </c>
      <c r="BJ491" s="19" t="s">
        <v>80</v>
      </c>
      <c r="BK491" s="218">
        <f>ROUND(I491*H491,2)</f>
        <v>0</v>
      </c>
      <c r="BL491" s="19" t="s">
        <v>231</v>
      </c>
      <c r="BM491" s="217" t="s">
        <v>902</v>
      </c>
    </row>
    <row r="492" s="2" customFormat="1">
      <c r="A492" s="40"/>
      <c r="B492" s="41"/>
      <c r="C492" s="42"/>
      <c r="D492" s="219" t="s">
        <v>144</v>
      </c>
      <c r="E492" s="42"/>
      <c r="F492" s="220" t="s">
        <v>903</v>
      </c>
      <c r="G492" s="42"/>
      <c r="H492" s="42"/>
      <c r="I492" s="221"/>
      <c r="J492" s="42"/>
      <c r="K492" s="42"/>
      <c r="L492" s="46"/>
      <c r="M492" s="222"/>
      <c r="N492" s="223"/>
      <c r="O492" s="86"/>
      <c r="P492" s="86"/>
      <c r="Q492" s="86"/>
      <c r="R492" s="86"/>
      <c r="S492" s="86"/>
      <c r="T492" s="87"/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T492" s="19" t="s">
        <v>144</v>
      </c>
      <c r="AU492" s="19" t="s">
        <v>82</v>
      </c>
    </row>
    <row r="493" s="12" customFormat="1" ht="22.8" customHeight="1">
      <c r="A493" s="12"/>
      <c r="B493" s="190"/>
      <c r="C493" s="191"/>
      <c r="D493" s="192" t="s">
        <v>71</v>
      </c>
      <c r="E493" s="204" t="s">
        <v>904</v>
      </c>
      <c r="F493" s="204" t="s">
        <v>905</v>
      </c>
      <c r="G493" s="191"/>
      <c r="H493" s="191"/>
      <c r="I493" s="194"/>
      <c r="J493" s="205">
        <f>BK493</f>
        <v>0</v>
      </c>
      <c r="K493" s="191"/>
      <c r="L493" s="196"/>
      <c r="M493" s="197"/>
      <c r="N493" s="198"/>
      <c r="O493" s="198"/>
      <c r="P493" s="199">
        <f>SUM(P494:P510)</f>
        <v>0</v>
      </c>
      <c r="Q493" s="198"/>
      <c r="R493" s="199">
        <f>SUM(R494:R510)</f>
        <v>0.78073499999999996</v>
      </c>
      <c r="S493" s="198"/>
      <c r="T493" s="200">
        <f>SUM(T494:T510)</f>
        <v>1.8745000000000001</v>
      </c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R493" s="201" t="s">
        <v>82</v>
      </c>
      <c r="AT493" s="202" t="s">
        <v>71</v>
      </c>
      <c r="AU493" s="202" t="s">
        <v>80</v>
      </c>
      <c r="AY493" s="201" t="s">
        <v>134</v>
      </c>
      <c r="BK493" s="203">
        <f>SUM(BK494:BK510)</f>
        <v>0</v>
      </c>
    </row>
    <row r="494" s="2" customFormat="1" ht="16.5" customHeight="1">
      <c r="A494" s="40"/>
      <c r="B494" s="41"/>
      <c r="C494" s="206" t="s">
        <v>906</v>
      </c>
      <c r="D494" s="206" t="s">
        <v>137</v>
      </c>
      <c r="E494" s="207" t="s">
        <v>907</v>
      </c>
      <c r="F494" s="208" t="s">
        <v>908</v>
      </c>
      <c r="G494" s="209" t="s">
        <v>140</v>
      </c>
      <c r="H494" s="210">
        <v>23</v>
      </c>
      <c r="I494" s="211"/>
      <c r="J494" s="212">
        <f>ROUND(I494*H494,2)</f>
        <v>0</v>
      </c>
      <c r="K494" s="208" t="s">
        <v>141</v>
      </c>
      <c r="L494" s="46"/>
      <c r="M494" s="213" t="s">
        <v>19</v>
      </c>
      <c r="N494" s="214" t="s">
        <v>43</v>
      </c>
      <c r="O494" s="86"/>
      <c r="P494" s="215">
        <f>O494*H494</f>
        <v>0</v>
      </c>
      <c r="Q494" s="215">
        <v>0</v>
      </c>
      <c r="R494" s="215">
        <f>Q494*H494</f>
        <v>0</v>
      </c>
      <c r="S494" s="215">
        <v>0</v>
      </c>
      <c r="T494" s="216">
        <f>S494*H494</f>
        <v>0</v>
      </c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R494" s="217" t="s">
        <v>231</v>
      </c>
      <c r="AT494" s="217" t="s">
        <v>137</v>
      </c>
      <c r="AU494" s="217" t="s">
        <v>82</v>
      </c>
      <c r="AY494" s="19" t="s">
        <v>134</v>
      </c>
      <c r="BE494" s="218">
        <f>IF(N494="základní",J494,0)</f>
        <v>0</v>
      </c>
      <c r="BF494" s="218">
        <f>IF(N494="snížená",J494,0)</f>
        <v>0</v>
      </c>
      <c r="BG494" s="218">
        <f>IF(N494="zákl. přenesená",J494,0)</f>
        <v>0</v>
      </c>
      <c r="BH494" s="218">
        <f>IF(N494="sníž. přenesená",J494,0)</f>
        <v>0</v>
      </c>
      <c r="BI494" s="218">
        <f>IF(N494="nulová",J494,0)</f>
        <v>0</v>
      </c>
      <c r="BJ494" s="19" t="s">
        <v>80</v>
      </c>
      <c r="BK494" s="218">
        <f>ROUND(I494*H494,2)</f>
        <v>0</v>
      </c>
      <c r="BL494" s="19" t="s">
        <v>231</v>
      </c>
      <c r="BM494" s="217" t="s">
        <v>909</v>
      </c>
    </row>
    <row r="495" s="2" customFormat="1">
      <c r="A495" s="40"/>
      <c r="B495" s="41"/>
      <c r="C495" s="42"/>
      <c r="D495" s="219" t="s">
        <v>144</v>
      </c>
      <c r="E495" s="42"/>
      <c r="F495" s="220" t="s">
        <v>910</v>
      </c>
      <c r="G495" s="42"/>
      <c r="H495" s="42"/>
      <c r="I495" s="221"/>
      <c r="J495" s="42"/>
      <c r="K495" s="42"/>
      <c r="L495" s="46"/>
      <c r="M495" s="222"/>
      <c r="N495" s="223"/>
      <c r="O495" s="86"/>
      <c r="P495" s="86"/>
      <c r="Q495" s="86"/>
      <c r="R495" s="86"/>
      <c r="S495" s="86"/>
      <c r="T495" s="87"/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T495" s="19" t="s">
        <v>144</v>
      </c>
      <c r="AU495" s="19" t="s">
        <v>82</v>
      </c>
    </row>
    <row r="496" s="13" customFormat="1">
      <c r="A496" s="13"/>
      <c r="B496" s="224"/>
      <c r="C496" s="225"/>
      <c r="D496" s="226" t="s">
        <v>150</v>
      </c>
      <c r="E496" s="227" t="s">
        <v>19</v>
      </c>
      <c r="F496" s="228" t="s">
        <v>911</v>
      </c>
      <c r="G496" s="225"/>
      <c r="H496" s="229">
        <v>23</v>
      </c>
      <c r="I496" s="230"/>
      <c r="J496" s="225"/>
      <c r="K496" s="225"/>
      <c r="L496" s="231"/>
      <c r="M496" s="232"/>
      <c r="N496" s="233"/>
      <c r="O496" s="233"/>
      <c r="P496" s="233"/>
      <c r="Q496" s="233"/>
      <c r="R496" s="233"/>
      <c r="S496" s="233"/>
      <c r="T496" s="234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5" t="s">
        <v>150</v>
      </c>
      <c r="AU496" s="235" t="s">
        <v>82</v>
      </c>
      <c r="AV496" s="13" t="s">
        <v>82</v>
      </c>
      <c r="AW496" s="13" t="s">
        <v>33</v>
      </c>
      <c r="AX496" s="13" t="s">
        <v>80</v>
      </c>
      <c r="AY496" s="235" t="s">
        <v>134</v>
      </c>
    </row>
    <row r="497" s="2" customFormat="1" ht="16.5" customHeight="1">
      <c r="A497" s="40"/>
      <c r="B497" s="41"/>
      <c r="C497" s="206" t="s">
        <v>912</v>
      </c>
      <c r="D497" s="206" t="s">
        <v>137</v>
      </c>
      <c r="E497" s="207" t="s">
        <v>913</v>
      </c>
      <c r="F497" s="208" t="s">
        <v>914</v>
      </c>
      <c r="G497" s="209" t="s">
        <v>140</v>
      </c>
      <c r="H497" s="210">
        <v>23</v>
      </c>
      <c r="I497" s="211"/>
      <c r="J497" s="212">
        <f>ROUND(I497*H497,2)</f>
        <v>0</v>
      </c>
      <c r="K497" s="208" t="s">
        <v>141</v>
      </c>
      <c r="L497" s="46"/>
      <c r="M497" s="213" t="s">
        <v>19</v>
      </c>
      <c r="N497" s="214" t="s">
        <v>43</v>
      </c>
      <c r="O497" s="86"/>
      <c r="P497" s="215">
        <f>O497*H497</f>
        <v>0</v>
      </c>
      <c r="Q497" s="215">
        <v>0.00029999999999999997</v>
      </c>
      <c r="R497" s="215">
        <f>Q497*H497</f>
        <v>0.006899999999999999</v>
      </c>
      <c r="S497" s="215">
        <v>0</v>
      </c>
      <c r="T497" s="216">
        <f>S497*H497</f>
        <v>0</v>
      </c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R497" s="217" t="s">
        <v>231</v>
      </c>
      <c r="AT497" s="217" t="s">
        <v>137</v>
      </c>
      <c r="AU497" s="217" t="s">
        <v>82</v>
      </c>
      <c r="AY497" s="19" t="s">
        <v>134</v>
      </c>
      <c r="BE497" s="218">
        <f>IF(N497="základní",J497,0)</f>
        <v>0</v>
      </c>
      <c r="BF497" s="218">
        <f>IF(N497="snížená",J497,0)</f>
        <v>0</v>
      </c>
      <c r="BG497" s="218">
        <f>IF(N497="zákl. přenesená",J497,0)</f>
        <v>0</v>
      </c>
      <c r="BH497" s="218">
        <f>IF(N497="sníž. přenesená",J497,0)</f>
        <v>0</v>
      </c>
      <c r="BI497" s="218">
        <f>IF(N497="nulová",J497,0)</f>
        <v>0</v>
      </c>
      <c r="BJ497" s="19" t="s">
        <v>80</v>
      </c>
      <c r="BK497" s="218">
        <f>ROUND(I497*H497,2)</f>
        <v>0</v>
      </c>
      <c r="BL497" s="19" t="s">
        <v>231</v>
      </c>
      <c r="BM497" s="217" t="s">
        <v>915</v>
      </c>
    </row>
    <row r="498" s="2" customFormat="1">
      <c r="A498" s="40"/>
      <c r="B498" s="41"/>
      <c r="C498" s="42"/>
      <c r="D498" s="219" t="s">
        <v>144</v>
      </c>
      <c r="E498" s="42"/>
      <c r="F498" s="220" t="s">
        <v>916</v>
      </c>
      <c r="G498" s="42"/>
      <c r="H498" s="42"/>
      <c r="I498" s="221"/>
      <c r="J498" s="42"/>
      <c r="K498" s="42"/>
      <c r="L498" s="46"/>
      <c r="M498" s="222"/>
      <c r="N498" s="223"/>
      <c r="O498" s="86"/>
      <c r="P498" s="86"/>
      <c r="Q498" s="86"/>
      <c r="R498" s="86"/>
      <c r="S498" s="86"/>
      <c r="T498" s="87"/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T498" s="19" t="s">
        <v>144</v>
      </c>
      <c r="AU498" s="19" t="s">
        <v>82</v>
      </c>
    </row>
    <row r="499" s="2" customFormat="1" ht="16.5" customHeight="1">
      <c r="A499" s="40"/>
      <c r="B499" s="41"/>
      <c r="C499" s="206" t="s">
        <v>917</v>
      </c>
      <c r="D499" s="206" t="s">
        <v>137</v>
      </c>
      <c r="E499" s="207" t="s">
        <v>918</v>
      </c>
      <c r="F499" s="208" t="s">
        <v>919</v>
      </c>
      <c r="G499" s="209" t="s">
        <v>140</v>
      </c>
      <c r="H499" s="210">
        <v>23</v>
      </c>
      <c r="I499" s="211"/>
      <c r="J499" s="212">
        <f>ROUND(I499*H499,2)</f>
        <v>0</v>
      </c>
      <c r="K499" s="208" t="s">
        <v>141</v>
      </c>
      <c r="L499" s="46"/>
      <c r="M499" s="213" t="s">
        <v>19</v>
      </c>
      <c r="N499" s="214" t="s">
        <v>43</v>
      </c>
      <c r="O499" s="86"/>
      <c r="P499" s="215">
        <f>O499*H499</f>
        <v>0</v>
      </c>
      <c r="Q499" s="215">
        <v>0.0015</v>
      </c>
      <c r="R499" s="215">
        <f>Q499*H499</f>
        <v>0.034500000000000003</v>
      </c>
      <c r="S499" s="215">
        <v>0</v>
      </c>
      <c r="T499" s="216">
        <f>S499*H499</f>
        <v>0</v>
      </c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R499" s="217" t="s">
        <v>231</v>
      </c>
      <c r="AT499" s="217" t="s">
        <v>137</v>
      </c>
      <c r="AU499" s="217" t="s">
        <v>82</v>
      </c>
      <c r="AY499" s="19" t="s">
        <v>134</v>
      </c>
      <c r="BE499" s="218">
        <f>IF(N499="základní",J499,0)</f>
        <v>0</v>
      </c>
      <c r="BF499" s="218">
        <f>IF(N499="snížená",J499,0)</f>
        <v>0</v>
      </c>
      <c r="BG499" s="218">
        <f>IF(N499="zákl. přenesená",J499,0)</f>
        <v>0</v>
      </c>
      <c r="BH499" s="218">
        <f>IF(N499="sníž. přenesená",J499,0)</f>
        <v>0</v>
      </c>
      <c r="BI499" s="218">
        <f>IF(N499="nulová",J499,0)</f>
        <v>0</v>
      </c>
      <c r="BJ499" s="19" t="s">
        <v>80</v>
      </c>
      <c r="BK499" s="218">
        <f>ROUND(I499*H499,2)</f>
        <v>0</v>
      </c>
      <c r="BL499" s="19" t="s">
        <v>231</v>
      </c>
      <c r="BM499" s="217" t="s">
        <v>920</v>
      </c>
    </row>
    <row r="500" s="2" customFormat="1">
      <c r="A500" s="40"/>
      <c r="B500" s="41"/>
      <c r="C500" s="42"/>
      <c r="D500" s="219" t="s">
        <v>144</v>
      </c>
      <c r="E500" s="42"/>
      <c r="F500" s="220" t="s">
        <v>921</v>
      </c>
      <c r="G500" s="42"/>
      <c r="H500" s="42"/>
      <c r="I500" s="221"/>
      <c r="J500" s="42"/>
      <c r="K500" s="42"/>
      <c r="L500" s="46"/>
      <c r="M500" s="222"/>
      <c r="N500" s="223"/>
      <c r="O500" s="86"/>
      <c r="P500" s="86"/>
      <c r="Q500" s="86"/>
      <c r="R500" s="86"/>
      <c r="S500" s="86"/>
      <c r="T500" s="87"/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T500" s="19" t="s">
        <v>144</v>
      </c>
      <c r="AU500" s="19" t="s">
        <v>82</v>
      </c>
    </row>
    <row r="501" s="2" customFormat="1" ht="16.5" customHeight="1">
      <c r="A501" s="40"/>
      <c r="B501" s="41"/>
      <c r="C501" s="206" t="s">
        <v>922</v>
      </c>
      <c r="D501" s="206" t="s">
        <v>137</v>
      </c>
      <c r="E501" s="207" t="s">
        <v>923</v>
      </c>
      <c r="F501" s="208" t="s">
        <v>924</v>
      </c>
      <c r="G501" s="209" t="s">
        <v>140</v>
      </c>
      <c r="H501" s="210">
        <v>23</v>
      </c>
      <c r="I501" s="211"/>
      <c r="J501" s="212">
        <f>ROUND(I501*H501,2)</f>
        <v>0</v>
      </c>
      <c r="K501" s="208" t="s">
        <v>141</v>
      </c>
      <c r="L501" s="46"/>
      <c r="M501" s="213" t="s">
        <v>19</v>
      </c>
      <c r="N501" s="214" t="s">
        <v>43</v>
      </c>
      <c r="O501" s="86"/>
      <c r="P501" s="215">
        <f>O501*H501</f>
        <v>0</v>
      </c>
      <c r="Q501" s="215">
        <v>0</v>
      </c>
      <c r="R501" s="215">
        <f>Q501*H501</f>
        <v>0</v>
      </c>
      <c r="S501" s="215">
        <v>0.081500000000000003</v>
      </c>
      <c r="T501" s="216">
        <f>S501*H501</f>
        <v>1.8745000000000001</v>
      </c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R501" s="217" t="s">
        <v>231</v>
      </c>
      <c r="AT501" s="217" t="s">
        <v>137</v>
      </c>
      <c r="AU501" s="217" t="s">
        <v>82</v>
      </c>
      <c r="AY501" s="19" t="s">
        <v>134</v>
      </c>
      <c r="BE501" s="218">
        <f>IF(N501="základní",J501,0)</f>
        <v>0</v>
      </c>
      <c r="BF501" s="218">
        <f>IF(N501="snížená",J501,0)</f>
        <v>0</v>
      </c>
      <c r="BG501" s="218">
        <f>IF(N501="zákl. přenesená",J501,0)</f>
        <v>0</v>
      </c>
      <c r="BH501" s="218">
        <f>IF(N501="sníž. přenesená",J501,0)</f>
        <v>0</v>
      </c>
      <c r="BI501" s="218">
        <f>IF(N501="nulová",J501,0)</f>
        <v>0</v>
      </c>
      <c r="BJ501" s="19" t="s">
        <v>80</v>
      </c>
      <c r="BK501" s="218">
        <f>ROUND(I501*H501,2)</f>
        <v>0</v>
      </c>
      <c r="BL501" s="19" t="s">
        <v>231</v>
      </c>
      <c r="BM501" s="217" t="s">
        <v>925</v>
      </c>
    </row>
    <row r="502" s="2" customFormat="1">
      <c r="A502" s="40"/>
      <c r="B502" s="41"/>
      <c r="C502" s="42"/>
      <c r="D502" s="219" t="s">
        <v>144</v>
      </c>
      <c r="E502" s="42"/>
      <c r="F502" s="220" t="s">
        <v>926</v>
      </c>
      <c r="G502" s="42"/>
      <c r="H502" s="42"/>
      <c r="I502" s="221"/>
      <c r="J502" s="42"/>
      <c r="K502" s="42"/>
      <c r="L502" s="46"/>
      <c r="M502" s="222"/>
      <c r="N502" s="223"/>
      <c r="O502" s="86"/>
      <c r="P502" s="86"/>
      <c r="Q502" s="86"/>
      <c r="R502" s="86"/>
      <c r="S502" s="86"/>
      <c r="T502" s="87"/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T502" s="19" t="s">
        <v>144</v>
      </c>
      <c r="AU502" s="19" t="s">
        <v>82</v>
      </c>
    </row>
    <row r="503" s="15" customFormat="1">
      <c r="A503" s="15"/>
      <c r="B503" s="257"/>
      <c r="C503" s="258"/>
      <c r="D503" s="226" t="s">
        <v>150</v>
      </c>
      <c r="E503" s="259" t="s">
        <v>19</v>
      </c>
      <c r="F503" s="260" t="s">
        <v>927</v>
      </c>
      <c r="G503" s="258"/>
      <c r="H503" s="259" t="s">
        <v>19</v>
      </c>
      <c r="I503" s="261"/>
      <c r="J503" s="258"/>
      <c r="K503" s="258"/>
      <c r="L503" s="262"/>
      <c r="M503" s="263"/>
      <c r="N503" s="264"/>
      <c r="O503" s="264"/>
      <c r="P503" s="264"/>
      <c r="Q503" s="264"/>
      <c r="R503" s="264"/>
      <c r="S503" s="264"/>
      <c r="T503" s="265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66" t="s">
        <v>150</v>
      </c>
      <c r="AU503" s="266" t="s">
        <v>82</v>
      </c>
      <c r="AV503" s="15" t="s">
        <v>80</v>
      </c>
      <c r="AW503" s="15" t="s">
        <v>33</v>
      </c>
      <c r="AX503" s="15" t="s">
        <v>72</v>
      </c>
      <c r="AY503" s="266" t="s">
        <v>134</v>
      </c>
    </row>
    <row r="504" s="13" customFormat="1">
      <c r="A504" s="13"/>
      <c r="B504" s="224"/>
      <c r="C504" s="225"/>
      <c r="D504" s="226" t="s">
        <v>150</v>
      </c>
      <c r="E504" s="227" t="s">
        <v>19</v>
      </c>
      <c r="F504" s="228" t="s">
        <v>911</v>
      </c>
      <c r="G504" s="225"/>
      <c r="H504" s="229">
        <v>23</v>
      </c>
      <c r="I504" s="230"/>
      <c r="J504" s="225"/>
      <c r="K504" s="225"/>
      <c r="L504" s="231"/>
      <c r="M504" s="232"/>
      <c r="N504" s="233"/>
      <c r="O504" s="233"/>
      <c r="P504" s="233"/>
      <c r="Q504" s="233"/>
      <c r="R504" s="233"/>
      <c r="S504" s="233"/>
      <c r="T504" s="234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5" t="s">
        <v>150</v>
      </c>
      <c r="AU504" s="235" t="s">
        <v>82</v>
      </c>
      <c r="AV504" s="13" t="s">
        <v>82</v>
      </c>
      <c r="AW504" s="13" t="s">
        <v>33</v>
      </c>
      <c r="AX504" s="13" t="s">
        <v>80</v>
      </c>
      <c r="AY504" s="235" t="s">
        <v>134</v>
      </c>
    </row>
    <row r="505" s="2" customFormat="1" ht="21.75" customHeight="1">
      <c r="A505" s="40"/>
      <c r="B505" s="41"/>
      <c r="C505" s="206" t="s">
        <v>928</v>
      </c>
      <c r="D505" s="206" t="s">
        <v>137</v>
      </c>
      <c r="E505" s="207" t="s">
        <v>929</v>
      </c>
      <c r="F505" s="208" t="s">
        <v>930</v>
      </c>
      <c r="G505" s="209" t="s">
        <v>140</v>
      </c>
      <c r="H505" s="210">
        <v>23</v>
      </c>
      <c r="I505" s="211"/>
      <c r="J505" s="212">
        <f>ROUND(I505*H505,2)</f>
        <v>0</v>
      </c>
      <c r="K505" s="208" t="s">
        <v>141</v>
      </c>
      <c r="L505" s="46"/>
      <c r="M505" s="213" t="s">
        <v>19</v>
      </c>
      <c r="N505" s="214" t="s">
        <v>43</v>
      </c>
      <c r="O505" s="86"/>
      <c r="P505" s="215">
        <f>O505*H505</f>
        <v>0</v>
      </c>
      <c r="Q505" s="215">
        <v>0.0090299999999999998</v>
      </c>
      <c r="R505" s="215">
        <f>Q505*H505</f>
        <v>0.20768999999999999</v>
      </c>
      <c r="S505" s="215">
        <v>0</v>
      </c>
      <c r="T505" s="216">
        <f>S505*H505</f>
        <v>0</v>
      </c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R505" s="217" t="s">
        <v>231</v>
      </c>
      <c r="AT505" s="217" t="s">
        <v>137</v>
      </c>
      <c r="AU505" s="217" t="s">
        <v>82</v>
      </c>
      <c r="AY505" s="19" t="s">
        <v>134</v>
      </c>
      <c r="BE505" s="218">
        <f>IF(N505="základní",J505,0)</f>
        <v>0</v>
      </c>
      <c r="BF505" s="218">
        <f>IF(N505="snížená",J505,0)</f>
        <v>0</v>
      </c>
      <c r="BG505" s="218">
        <f>IF(N505="zákl. přenesená",J505,0)</f>
        <v>0</v>
      </c>
      <c r="BH505" s="218">
        <f>IF(N505="sníž. přenesená",J505,0)</f>
        <v>0</v>
      </c>
      <c r="BI505" s="218">
        <f>IF(N505="nulová",J505,0)</f>
        <v>0</v>
      </c>
      <c r="BJ505" s="19" t="s">
        <v>80</v>
      </c>
      <c r="BK505" s="218">
        <f>ROUND(I505*H505,2)</f>
        <v>0</v>
      </c>
      <c r="BL505" s="19" t="s">
        <v>231</v>
      </c>
      <c r="BM505" s="217" t="s">
        <v>931</v>
      </c>
    </row>
    <row r="506" s="2" customFormat="1">
      <c r="A506" s="40"/>
      <c r="B506" s="41"/>
      <c r="C506" s="42"/>
      <c r="D506" s="219" t="s">
        <v>144</v>
      </c>
      <c r="E506" s="42"/>
      <c r="F506" s="220" t="s">
        <v>932</v>
      </c>
      <c r="G506" s="42"/>
      <c r="H506" s="42"/>
      <c r="I506" s="221"/>
      <c r="J506" s="42"/>
      <c r="K506" s="42"/>
      <c r="L506" s="46"/>
      <c r="M506" s="222"/>
      <c r="N506" s="223"/>
      <c r="O506" s="86"/>
      <c r="P506" s="86"/>
      <c r="Q506" s="86"/>
      <c r="R506" s="86"/>
      <c r="S506" s="86"/>
      <c r="T506" s="87"/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T506" s="19" t="s">
        <v>144</v>
      </c>
      <c r="AU506" s="19" t="s">
        <v>82</v>
      </c>
    </row>
    <row r="507" s="2" customFormat="1" ht="16.5" customHeight="1">
      <c r="A507" s="40"/>
      <c r="B507" s="41"/>
      <c r="C507" s="247" t="s">
        <v>933</v>
      </c>
      <c r="D507" s="247" t="s">
        <v>155</v>
      </c>
      <c r="E507" s="248" t="s">
        <v>934</v>
      </c>
      <c r="F507" s="249" t="s">
        <v>935</v>
      </c>
      <c r="G507" s="250" t="s">
        <v>140</v>
      </c>
      <c r="H507" s="251">
        <v>26.449999999999999</v>
      </c>
      <c r="I507" s="252"/>
      <c r="J507" s="253">
        <f>ROUND(I507*H507,2)</f>
        <v>0</v>
      </c>
      <c r="K507" s="249" t="s">
        <v>141</v>
      </c>
      <c r="L507" s="254"/>
      <c r="M507" s="255" t="s">
        <v>19</v>
      </c>
      <c r="N507" s="256" t="s">
        <v>43</v>
      </c>
      <c r="O507" s="86"/>
      <c r="P507" s="215">
        <f>O507*H507</f>
        <v>0</v>
      </c>
      <c r="Q507" s="215">
        <v>0.0201</v>
      </c>
      <c r="R507" s="215">
        <f>Q507*H507</f>
        <v>0.53164500000000003</v>
      </c>
      <c r="S507" s="215">
        <v>0</v>
      </c>
      <c r="T507" s="216">
        <f>S507*H507</f>
        <v>0</v>
      </c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R507" s="217" t="s">
        <v>299</v>
      </c>
      <c r="AT507" s="217" t="s">
        <v>155</v>
      </c>
      <c r="AU507" s="217" t="s">
        <v>82</v>
      </c>
      <c r="AY507" s="19" t="s">
        <v>134</v>
      </c>
      <c r="BE507" s="218">
        <f>IF(N507="základní",J507,0)</f>
        <v>0</v>
      </c>
      <c r="BF507" s="218">
        <f>IF(N507="snížená",J507,0)</f>
        <v>0</v>
      </c>
      <c r="BG507" s="218">
        <f>IF(N507="zákl. přenesená",J507,0)</f>
        <v>0</v>
      </c>
      <c r="BH507" s="218">
        <f>IF(N507="sníž. přenesená",J507,0)</f>
        <v>0</v>
      </c>
      <c r="BI507" s="218">
        <f>IF(N507="nulová",J507,0)</f>
        <v>0</v>
      </c>
      <c r="BJ507" s="19" t="s">
        <v>80</v>
      </c>
      <c r="BK507" s="218">
        <f>ROUND(I507*H507,2)</f>
        <v>0</v>
      </c>
      <c r="BL507" s="19" t="s">
        <v>231</v>
      </c>
      <c r="BM507" s="217" t="s">
        <v>936</v>
      </c>
    </row>
    <row r="508" s="13" customFormat="1">
      <c r="A508" s="13"/>
      <c r="B508" s="224"/>
      <c r="C508" s="225"/>
      <c r="D508" s="226" t="s">
        <v>150</v>
      </c>
      <c r="E508" s="225"/>
      <c r="F508" s="228" t="s">
        <v>937</v>
      </c>
      <c r="G508" s="225"/>
      <c r="H508" s="229">
        <v>26.449999999999999</v>
      </c>
      <c r="I508" s="230"/>
      <c r="J508" s="225"/>
      <c r="K508" s="225"/>
      <c r="L508" s="231"/>
      <c r="M508" s="232"/>
      <c r="N508" s="233"/>
      <c r="O508" s="233"/>
      <c r="P508" s="233"/>
      <c r="Q508" s="233"/>
      <c r="R508" s="233"/>
      <c r="S508" s="233"/>
      <c r="T508" s="234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5" t="s">
        <v>150</v>
      </c>
      <c r="AU508" s="235" t="s">
        <v>82</v>
      </c>
      <c r="AV508" s="13" t="s">
        <v>82</v>
      </c>
      <c r="AW508" s="13" t="s">
        <v>4</v>
      </c>
      <c r="AX508" s="13" t="s">
        <v>80</v>
      </c>
      <c r="AY508" s="235" t="s">
        <v>134</v>
      </c>
    </row>
    <row r="509" s="2" customFormat="1" ht="24.15" customHeight="1">
      <c r="A509" s="40"/>
      <c r="B509" s="41"/>
      <c r="C509" s="206" t="s">
        <v>938</v>
      </c>
      <c r="D509" s="206" t="s">
        <v>137</v>
      </c>
      <c r="E509" s="207" t="s">
        <v>939</v>
      </c>
      <c r="F509" s="208" t="s">
        <v>940</v>
      </c>
      <c r="G509" s="209" t="s">
        <v>256</v>
      </c>
      <c r="H509" s="210">
        <v>0.78100000000000003</v>
      </c>
      <c r="I509" s="211"/>
      <c r="J509" s="212">
        <f>ROUND(I509*H509,2)</f>
        <v>0</v>
      </c>
      <c r="K509" s="208" t="s">
        <v>141</v>
      </c>
      <c r="L509" s="46"/>
      <c r="M509" s="213" t="s">
        <v>19</v>
      </c>
      <c r="N509" s="214" t="s">
        <v>43</v>
      </c>
      <c r="O509" s="86"/>
      <c r="P509" s="215">
        <f>O509*H509</f>
        <v>0</v>
      </c>
      <c r="Q509" s="215">
        <v>0</v>
      </c>
      <c r="R509" s="215">
        <f>Q509*H509</f>
        <v>0</v>
      </c>
      <c r="S509" s="215">
        <v>0</v>
      </c>
      <c r="T509" s="216">
        <f>S509*H509</f>
        <v>0</v>
      </c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R509" s="217" t="s">
        <v>231</v>
      </c>
      <c r="AT509" s="217" t="s">
        <v>137</v>
      </c>
      <c r="AU509" s="217" t="s">
        <v>82</v>
      </c>
      <c r="AY509" s="19" t="s">
        <v>134</v>
      </c>
      <c r="BE509" s="218">
        <f>IF(N509="základní",J509,0)</f>
        <v>0</v>
      </c>
      <c r="BF509" s="218">
        <f>IF(N509="snížená",J509,0)</f>
        <v>0</v>
      </c>
      <c r="BG509" s="218">
        <f>IF(N509="zákl. přenesená",J509,0)</f>
        <v>0</v>
      </c>
      <c r="BH509" s="218">
        <f>IF(N509="sníž. přenesená",J509,0)</f>
        <v>0</v>
      </c>
      <c r="BI509" s="218">
        <f>IF(N509="nulová",J509,0)</f>
        <v>0</v>
      </c>
      <c r="BJ509" s="19" t="s">
        <v>80</v>
      </c>
      <c r="BK509" s="218">
        <f>ROUND(I509*H509,2)</f>
        <v>0</v>
      </c>
      <c r="BL509" s="19" t="s">
        <v>231</v>
      </c>
      <c r="BM509" s="217" t="s">
        <v>941</v>
      </c>
    </row>
    <row r="510" s="2" customFormat="1">
      <c r="A510" s="40"/>
      <c r="B510" s="41"/>
      <c r="C510" s="42"/>
      <c r="D510" s="219" t="s">
        <v>144</v>
      </c>
      <c r="E510" s="42"/>
      <c r="F510" s="220" t="s">
        <v>942</v>
      </c>
      <c r="G510" s="42"/>
      <c r="H510" s="42"/>
      <c r="I510" s="221"/>
      <c r="J510" s="42"/>
      <c r="K510" s="42"/>
      <c r="L510" s="46"/>
      <c r="M510" s="222"/>
      <c r="N510" s="223"/>
      <c r="O510" s="86"/>
      <c r="P510" s="86"/>
      <c r="Q510" s="86"/>
      <c r="R510" s="86"/>
      <c r="S510" s="86"/>
      <c r="T510" s="87"/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T510" s="19" t="s">
        <v>144</v>
      </c>
      <c r="AU510" s="19" t="s">
        <v>82</v>
      </c>
    </row>
    <row r="511" s="12" customFormat="1" ht="22.8" customHeight="1">
      <c r="A511" s="12"/>
      <c r="B511" s="190"/>
      <c r="C511" s="191"/>
      <c r="D511" s="192" t="s">
        <v>71</v>
      </c>
      <c r="E511" s="204" t="s">
        <v>943</v>
      </c>
      <c r="F511" s="204" t="s">
        <v>944</v>
      </c>
      <c r="G511" s="191"/>
      <c r="H511" s="191"/>
      <c r="I511" s="194"/>
      <c r="J511" s="205">
        <f>BK511</f>
        <v>0</v>
      </c>
      <c r="K511" s="191"/>
      <c r="L511" s="196"/>
      <c r="M511" s="197"/>
      <c r="N511" s="198"/>
      <c r="O511" s="198"/>
      <c r="P511" s="199">
        <f>SUM(P512:P523)</f>
        <v>0</v>
      </c>
      <c r="Q511" s="198"/>
      <c r="R511" s="199">
        <f>SUM(R512:R523)</f>
        <v>0.54164999999999996</v>
      </c>
      <c r="S511" s="198"/>
      <c r="T511" s="200">
        <f>SUM(T512:T523)</f>
        <v>0</v>
      </c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R511" s="201" t="s">
        <v>82</v>
      </c>
      <c r="AT511" s="202" t="s">
        <v>71</v>
      </c>
      <c r="AU511" s="202" t="s">
        <v>80</v>
      </c>
      <c r="AY511" s="201" t="s">
        <v>134</v>
      </c>
      <c r="BK511" s="203">
        <f>SUM(BK512:BK523)</f>
        <v>0</v>
      </c>
    </row>
    <row r="512" s="2" customFormat="1" ht="16.5" customHeight="1">
      <c r="A512" s="40"/>
      <c r="B512" s="41"/>
      <c r="C512" s="206" t="s">
        <v>945</v>
      </c>
      <c r="D512" s="206" t="s">
        <v>137</v>
      </c>
      <c r="E512" s="207" t="s">
        <v>946</v>
      </c>
      <c r="F512" s="208" t="s">
        <v>947</v>
      </c>
      <c r="G512" s="209" t="s">
        <v>140</v>
      </c>
      <c r="H512" s="210">
        <v>1083.3</v>
      </c>
      <c r="I512" s="211"/>
      <c r="J512" s="212">
        <f>ROUND(I512*H512,2)</f>
        <v>0</v>
      </c>
      <c r="K512" s="208" t="s">
        <v>141</v>
      </c>
      <c r="L512" s="46"/>
      <c r="M512" s="213" t="s">
        <v>19</v>
      </c>
      <c r="N512" s="214" t="s">
        <v>43</v>
      </c>
      <c r="O512" s="86"/>
      <c r="P512" s="215">
        <f>O512*H512</f>
        <v>0</v>
      </c>
      <c r="Q512" s="215">
        <v>0.00021000000000000001</v>
      </c>
      <c r="R512" s="215">
        <f>Q512*H512</f>
        <v>0.227493</v>
      </c>
      <c r="S512" s="215">
        <v>0</v>
      </c>
      <c r="T512" s="216">
        <f>S512*H512</f>
        <v>0</v>
      </c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R512" s="217" t="s">
        <v>231</v>
      </c>
      <c r="AT512" s="217" t="s">
        <v>137</v>
      </c>
      <c r="AU512" s="217" t="s">
        <v>82</v>
      </c>
      <c r="AY512" s="19" t="s">
        <v>134</v>
      </c>
      <c r="BE512" s="218">
        <f>IF(N512="základní",J512,0)</f>
        <v>0</v>
      </c>
      <c r="BF512" s="218">
        <f>IF(N512="snížená",J512,0)</f>
        <v>0</v>
      </c>
      <c r="BG512" s="218">
        <f>IF(N512="zákl. přenesená",J512,0)</f>
        <v>0</v>
      </c>
      <c r="BH512" s="218">
        <f>IF(N512="sníž. přenesená",J512,0)</f>
        <v>0</v>
      </c>
      <c r="BI512" s="218">
        <f>IF(N512="nulová",J512,0)</f>
        <v>0</v>
      </c>
      <c r="BJ512" s="19" t="s">
        <v>80</v>
      </c>
      <c r="BK512" s="218">
        <f>ROUND(I512*H512,2)</f>
        <v>0</v>
      </c>
      <c r="BL512" s="19" t="s">
        <v>231</v>
      </c>
      <c r="BM512" s="217" t="s">
        <v>948</v>
      </c>
    </row>
    <row r="513" s="2" customFormat="1">
      <c r="A513" s="40"/>
      <c r="B513" s="41"/>
      <c r="C513" s="42"/>
      <c r="D513" s="219" t="s">
        <v>144</v>
      </c>
      <c r="E513" s="42"/>
      <c r="F513" s="220" t="s">
        <v>949</v>
      </c>
      <c r="G513" s="42"/>
      <c r="H513" s="42"/>
      <c r="I513" s="221"/>
      <c r="J513" s="42"/>
      <c r="K513" s="42"/>
      <c r="L513" s="46"/>
      <c r="M513" s="222"/>
      <c r="N513" s="223"/>
      <c r="O513" s="86"/>
      <c r="P513" s="86"/>
      <c r="Q513" s="86"/>
      <c r="R513" s="86"/>
      <c r="S513" s="86"/>
      <c r="T513" s="87"/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T513" s="19" t="s">
        <v>144</v>
      </c>
      <c r="AU513" s="19" t="s">
        <v>82</v>
      </c>
    </row>
    <row r="514" s="13" customFormat="1">
      <c r="A514" s="13"/>
      <c r="B514" s="224"/>
      <c r="C514" s="225"/>
      <c r="D514" s="226" t="s">
        <v>150</v>
      </c>
      <c r="E514" s="227" t="s">
        <v>19</v>
      </c>
      <c r="F514" s="228" t="s">
        <v>950</v>
      </c>
      <c r="G514" s="225"/>
      <c r="H514" s="229">
        <v>854.34000000000003</v>
      </c>
      <c r="I514" s="230"/>
      <c r="J514" s="225"/>
      <c r="K514" s="225"/>
      <c r="L514" s="231"/>
      <c r="M514" s="232"/>
      <c r="N514" s="233"/>
      <c r="O514" s="233"/>
      <c r="P514" s="233"/>
      <c r="Q514" s="233"/>
      <c r="R514" s="233"/>
      <c r="S514" s="233"/>
      <c r="T514" s="234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5" t="s">
        <v>150</v>
      </c>
      <c r="AU514" s="235" t="s">
        <v>82</v>
      </c>
      <c r="AV514" s="13" t="s">
        <v>82</v>
      </c>
      <c r="AW514" s="13" t="s">
        <v>33</v>
      </c>
      <c r="AX514" s="13" t="s">
        <v>72</v>
      </c>
      <c r="AY514" s="235" t="s">
        <v>134</v>
      </c>
    </row>
    <row r="515" s="13" customFormat="1">
      <c r="A515" s="13"/>
      <c r="B515" s="224"/>
      <c r="C515" s="225"/>
      <c r="D515" s="226" t="s">
        <v>150</v>
      </c>
      <c r="E515" s="227" t="s">
        <v>19</v>
      </c>
      <c r="F515" s="228" t="s">
        <v>951</v>
      </c>
      <c r="G515" s="225"/>
      <c r="H515" s="229">
        <v>220</v>
      </c>
      <c r="I515" s="230"/>
      <c r="J515" s="225"/>
      <c r="K515" s="225"/>
      <c r="L515" s="231"/>
      <c r="M515" s="232"/>
      <c r="N515" s="233"/>
      <c r="O515" s="233"/>
      <c r="P515" s="233"/>
      <c r="Q515" s="233"/>
      <c r="R515" s="233"/>
      <c r="S515" s="233"/>
      <c r="T515" s="234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5" t="s">
        <v>150</v>
      </c>
      <c r="AU515" s="235" t="s">
        <v>82</v>
      </c>
      <c r="AV515" s="13" t="s">
        <v>82</v>
      </c>
      <c r="AW515" s="13" t="s">
        <v>33</v>
      </c>
      <c r="AX515" s="13" t="s">
        <v>72</v>
      </c>
      <c r="AY515" s="235" t="s">
        <v>134</v>
      </c>
    </row>
    <row r="516" s="13" customFormat="1">
      <c r="A516" s="13"/>
      <c r="B516" s="224"/>
      <c r="C516" s="225"/>
      <c r="D516" s="226" t="s">
        <v>150</v>
      </c>
      <c r="E516" s="227" t="s">
        <v>19</v>
      </c>
      <c r="F516" s="228" t="s">
        <v>952</v>
      </c>
      <c r="G516" s="225"/>
      <c r="H516" s="229">
        <v>8.9600000000000009</v>
      </c>
      <c r="I516" s="230"/>
      <c r="J516" s="225"/>
      <c r="K516" s="225"/>
      <c r="L516" s="231"/>
      <c r="M516" s="232"/>
      <c r="N516" s="233"/>
      <c r="O516" s="233"/>
      <c r="P516" s="233"/>
      <c r="Q516" s="233"/>
      <c r="R516" s="233"/>
      <c r="S516" s="233"/>
      <c r="T516" s="234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5" t="s">
        <v>150</v>
      </c>
      <c r="AU516" s="235" t="s">
        <v>82</v>
      </c>
      <c r="AV516" s="13" t="s">
        <v>82</v>
      </c>
      <c r="AW516" s="13" t="s">
        <v>33</v>
      </c>
      <c r="AX516" s="13" t="s">
        <v>72</v>
      </c>
      <c r="AY516" s="235" t="s">
        <v>134</v>
      </c>
    </row>
    <row r="517" s="14" customFormat="1">
      <c r="A517" s="14"/>
      <c r="B517" s="236"/>
      <c r="C517" s="237"/>
      <c r="D517" s="226" t="s">
        <v>150</v>
      </c>
      <c r="E517" s="238" t="s">
        <v>19</v>
      </c>
      <c r="F517" s="239" t="s">
        <v>153</v>
      </c>
      <c r="G517" s="237"/>
      <c r="H517" s="240">
        <v>1083.3</v>
      </c>
      <c r="I517" s="241"/>
      <c r="J517" s="237"/>
      <c r="K517" s="237"/>
      <c r="L517" s="242"/>
      <c r="M517" s="243"/>
      <c r="N517" s="244"/>
      <c r="O517" s="244"/>
      <c r="P517" s="244"/>
      <c r="Q517" s="244"/>
      <c r="R517" s="244"/>
      <c r="S517" s="244"/>
      <c r="T517" s="245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6" t="s">
        <v>150</v>
      </c>
      <c r="AU517" s="246" t="s">
        <v>82</v>
      </c>
      <c r="AV517" s="14" t="s">
        <v>142</v>
      </c>
      <c r="AW517" s="14" t="s">
        <v>33</v>
      </c>
      <c r="AX517" s="14" t="s">
        <v>80</v>
      </c>
      <c r="AY517" s="246" t="s">
        <v>134</v>
      </c>
    </row>
    <row r="518" s="2" customFormat="1" ht="24.15" customHeight="1">
      <c r="A518" s="40"/>
      <c r="B518" s="41"/>
      <c r="C518" s="206" t="s">
        <v>953</v>
      </c>
      <c r="D518" s="206" t="s">
        <v>137</v>
      </c>
      <c r="E518" s="207" t="s">
        <v>954</v>
      </c>
      <c r="F518" s="208" t="s">
        <v>955</v>
      </c>
      <c r="G518" s="209" t="s">
        <v>140</v>
      </c>
      <c r="H518" s="210">
        <v>1083.3</v>
      </c>
      <c r="I518" s="211"/>
      <c r="J518" s="212">
        <f>ROUND(I518*H518,2)</f>
        <v>0</v>
      </c>
      <c r="K518" s="208" t="s">
        <v>141</v>
      </c>
      <c r="L518" s="46"/>
      <c r="M518" s="213" t="s">
        <v>19</v>
      </c>
      <c r="N518" s="214" t="s">
        <v>43</v>
      </c>
      <c r="O518" s="86"/>
      <c r="P518" s="215">
        <f>O518*H518</f>
        <v>0</v>
      </c>
      <c r="Q518" s="215">
        <v>0.00029</v>
      </c>
      <c r="R518" s="215">
        <f>Q518*H518</f>
        <v>0.31415699999999996</v>
      </c>
      <c r="S518" s="215">
        <v>0</v>
      </c>
      <c r="T518" s="216">
        <f>S518*H518</f>
        <v>0</v>
      </c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R518" s="217" t="s">
        <v>231</v>
      </c>
      <c r="AT518" s="217" t="s">
        <v>137</v>
      </c>
      <c r="AU518" s="217" t="s">
        <v>82</v>
      </c>
      <c r="AY518" s="19" t="s">
        <v>134</v>
      </c>
      <c r="BE518" s="218">
        <f>IF(N518="základní",J518,0)</f>
        <v>0</v>
      </c>
      <c r="BF518" s="218">
        <f>IF(N518="snížená",J518,0)</f>
        <v>0</v>
      </c>
      <c r="BG518" s="218">
        <f>IF(N518="zákl. přenesená",J518,0)</f>
        <v>0</v>
      </c>
      <c r="BH518" s="218">
        <f>IF(N518="sníž. přenesená",J518,0)</f>
        <v>0</v>
      </c>
      <c r="BI518" s="218">
        <f>IF(N518="nulová",J518,0)</f>
        <v>0</v>
      </c>
      <c r="BJ518" s="19" t="s">
        <v>80</v>
      </c>
      <c r="BK518" s="218">
        <f>ROUND(I518*H518,2)</f>
        <v>0</v>
      </c>
      <c r="BL518" s="19" t="s">
        <v>231</v>
      </c>
      <c r="BM518" s="217" t="s">
        <v>956</v>
      </c>
    </row>
    <row r="519" s="2" customFormat="1">
      <c r="A519" s="40"/>
      <c r="B519" s="41"/>
      <c r="C519" s="42"/>
      <c r="D519" s="219" t="s">
        <v>144</v>
      </c>
      <c r="E519" s="42"/>
      <c r="F519" s="220" t="s">
        <v>957</v>
      </c>
      <c r="G519" s="42"/>
      <c r="H519" s="42"/>
      <c r="I519" s="221"/>
      <c r="J519" s="42"/>
      <c r="K519" s="42"/>
      <c r="L519" s="46"/>
      <c r="M519" s="222"/>
      <c r="N519" s="223"/>
      <c r="O519" s="86"/>
      <c r="P519" s="86"/>
      <c r="Q519" s="86"/>
      <c r="R519" s="86"/>
      <c r="S519" s="86"/>
      <c r="T519" s="87"/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T519" s="19" t="s">
        <v>144</v>
      </c>
      <c r="AU519" s="19" t="s">
        <v>82</v>
      </c>
    </row>
    <row r="520" s="13" customFormat="1">
      <c r="A520" s="13"/>
      <c r="B520" s="224"/>
      <c r="C520" s="225"/>
      <c r="D520" s="226" t="s">
        <v>150</v>
      </c>
      <c r="E520" s="227" t="s">
        <v>19</v>
      </c>
      <c r="F520" s="228" t="s">
        <v>950</v>
      </c>
      <c r="G520" s="225"/>
      <c r="H520" s="229">
        <v>854.34000000000003</v>
      </c>
      <c r="I520" s="230"/>
      <c r="J520" s="225"/>
      <c r="K520" s="225"/>
      <c r="L520" s="231"/>
      <c r="M520" s="232"/>
      <c r="N520" s="233"/>
      <c r="O520" s="233"/>
      <c r="P520" s="233"/>
      <c r="Q520" s="233"/>
      <c r="R520" s="233"/>
      <c r="S520" s="233"/>
      <c r="T520" s="234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5" t="s">
        <v>150</v>
      </c>
      <c r="AU520" s="235" t="s">
        <v>82</v>
      </c>
      <c r="AV520" s="13" t="s">
        <v>82</v>
      </c>
      <c r="AW520" s="13" t="s">
        <v>33</v>
      </c>
      <c r="AX520" s="13" t="s">
        <v>72</v>
      </c>
      <c r="AY520" s="235" t="s">
        <v>134</v>
      </c>
    </row>
    <row r="521" s="13" customFormat="1">
      <c r="A521" s="13"/>
      <c r="B521" s="224"/>
      <c r="C521" s="225"/>
      <c r="D521" s="226" t="s">
        <v>150</v>
      </c>
      <c r="E521" s="227" t="s">
        <v>19</v>
      </c>
      <c r="F521" s="228" t="s">
        <v>951</v>
      </c>
      <c r="G521" s="225"/>
      <c r="H521" s="229">
        <v>220</v>
      </c>
      <c r="I521" s="230"/>
      <c r="J521" s="225"/>
      <c r="K521" s="225"/>
      <c r="L521" s="231"/>
      <c r="M521" s="232"/>
      <c r="N521" s="233"/>
      <c r="O521" s="233"/>
      <c r="P521" s="233"/>
      <c r="Q521" s="233"/>
      <c r="R521" s="233"/>
      <c r="S521" s="233"/>
      <c r="T521" s="234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5" t="s">
        <v>150</v>
      </c>
      <c r="AU521" s="235" t="s">
        <v>82</v>
      </c>
      <c r="AV521" s="13" t="s">
        <v>82</v>
      </c>
      <c r="AW521" s="13" t="s">
        <v>33</v>
      </c>
      <c r="AX521" s="13" t="s">
        <v>72</v>
      </c>
      <c r="AY521" s="235" t="s">
        <v>134</v>
      </c>
    </row>
    <row r="522" s="13" customFormat="1">
      <c r="A522" s="13"/>
      <c r="B522" s="224"/>
      <c r="C522" s="225"/>
      <c r="D522" s="226" t="s">
        <v>150</v>
      </c>
      <c r="E522" s="227" t="s">
        <v>19</v>
      </c>
      <c r="F522" s="228" t="s">
        <v>952</v>
      </c>
      <c r="G522" s="225"/>
      <c r="H522" s="229">
        <v>8.9600000000000009</v>
      </c>
      <c r="I522" s="230"/>
      <c r="J522" s="225"/>
      <c r="K522" s="225"/>
      <c r="L522" s="231"/>
      <c r="M522" s="232"/>
      <c r="N522" s="233"/>
      <c r="O522" s="233"/>
      <c r="P522" s="233"/>
      <c r="Q522" s="233"/>
      <c r="R522" s="233"/>
      <c r="S522" s="233"/>
      <c r="T522" s="234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5" t="s">
        <v>150</v>
      </c>
      <c r="AU522" s="235" t="s">
        <v>82</v>
      </c>
      <c r="AV522" s="13" t="s">
        <v>82</v>
      </c>
      <c r="AW522" s="13" t="s">
        <v>33</v>
      </c>
      <c r="AX522" s="13" t="s">
        <v>72</v>
      </c>
      <c r="AY522" s="235" t="s">
        <v>134</v>
      </c>
    </row>
    <row r="523" s="14" customFormat="1">
      <c r="A523" s="14"/>
      <c r="B523" s="236"/>
      <c r="C523" s="237"/>
      <c r="D523" s="226" t="s">
        <v>150</v>
      </c>
      <c r="E523" s="238" t="s">
        <v>19</v>
      </c>
      <c r="F523" s="239" t="s">
        <v>153</v>
      </c>
      <c r="G523" s="237"/>
      <c r="H523" s="240">
        <v>1083.3</v>
      </c>
      <c r="I523" s="241"/>
      <c r="J523" s="237"/>
      <c r="K523" s="237"/>
      <c r="L523" s="242"/>
      <c r="M523" s="243"/>
      <c r="N523" s="244"/>
      <c r="O523" s="244"/>
      <c r="P523" s="244"/>
      <c r="Q523" s="244"/>
      <c r="R523" s="244"/>
      <c r="S523" s="244"/>
      <c r="T523" s="245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6" t="s">
        <v>150</v>
      </c>
      <c r="AU523" s="246" t="s">
        <v>82</v>
      </c>
      <c r="AV523" s="14" t="s">
        <v>142</v>
      </c>
      <c r="AW523" s="14" t="s">
        <v>33</v>
      </c>
      <c r="AX523" s="14" t="s">
        <v>80</v>
      </c>
      <c r="AY523" s="246" t="s">
        <v>134</v>
      </c>
    </row>
    <row r="524" s="12" customFormat="1" ht="25.92" customHeight="1">
      <c r="A524" s="12"/>
      <c r="B524" s="190"/>
      <c r="C524" s="191"/>
      <c r="D524" s="192" t="s">
        <v>71</v>
      </c>
      <c r="E524" s="193" t="s">
        <v>958</v>
      </c>
      <c r="F524" s="193" t="s">
        <v>959</v>
      </c>
      <c r="G524" s="191"/>
      <c r="H524" s="191"/>
      <c r="I524" s="194"/>
      <c r="J524" s="195">
        <f>BK524</f>
        <v>0</v>
      </c>
      <c r="K524" s="191"/>
      <c r="L524" s="196"/>
      <c r="M524" s="197"/>
      <c r="N524" s="198"/>
      <c r="O524" s="198"/>
      <c r="P524" s="199">
        <f>P525+P528+P530+P533</f>
        <v>0</v>
      </c>
      <c r="Q524" s="198"/>
      <c r="R524" s="199">
        <f>R525+R528+R530+R533</f>
        <v>0</v>
      </c>
      <c r="S524" s="198"/>
      <c r="T524" s="200">
        <f>T525+T528+T530+T533</f>
        <v>0</v>
      </c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R524" s="201" t="s">
        <v>165</v>
      </c>
      <c r="AT524" s="202" t="s">
        <v>71</v>
      </c>
      <c r="AU524" s="202" t="s">
        <v>72</v>
      </c>
      <c r="AY524" s="201" t="s">
        <v>134</v>
      </c>
      <c r="BK524" s="203">
        <f>BK525+BK528+BK530+BK533</f>
        <v>0</v>
      </c>
    </row>
    <row r="525" s="12" customFormat="1" ht="22.8" customHeight="1">
      <c r="A525" s="12"/>
      <c r="B525" s="190"/>
      <c r="C525" s="191"/>
      <c r="D525" s="192" t="s">
        <v>71</v>
      </c>
      <c r="E525" s="204" t="s">
        <v>960</v>
      </c>
      <c r="F525" s="204" t="s">
        <v>961</v>
      </c>
      <c r="G525" s="191"/>
      <c r="H525" s="191"/>
      <c r="I525" s="194"/>
      <c r="J525" s="205">
        <f>BK525</f>
        <v>0</v>
      </c>
      <c r="K525" s="191"/>
      <c r="L525" s="196"/>
      <c r="M525" s="197"/>
      <c r="N525" s="198"/>
      <c r="O525" s="198"/>
      <c r="P525" s="199">
        <f>SUM(P526:P527)</f>
        <v>0</v>
      </c>
      <c r="Q525" s="198"/>
      <c r="R525" s="199">
        <f>SUM(R526:R527)</f>
        <v>0</v>
      </c>
      <c r="S525" s="198"/>
      <c r="T525" s="200">
        <f>SUM(T526:T527)</f>
        <v>0</v>
      </c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R525" s="201" t="s">
        <v>165</v>
      </c>
      <c r="AT525" s="202" t="s">
        <v>71</v>
      </c>
      <c r="AU525" s="202" t="s">
        <v>80</v>
      </c>
      <c r="AY525" s="201" t="s">
        <v>134</v>
      </c>
      <c r="BK525" s="203">
        <f>SUM(BK526:BK527)</f>
        <v>0</v>
      </c>
    </row>
    <row r="526" s="2" customFormat="1" ht="16.5" customHeight="1">
      <c r="A526" s="40"/>
      <c r="B526" s="41"/>
      <c r="C526" s="206" t="s">
        <v>962</v>
      </c>
      <c r="D526" s="206" t="s">
        <v>137</v>
      </c>
      <c r="E526" s="207" t="s">
        <v>963</v>
      </c>
      <c r="F526" s="208" t="s">
        <v>964</v>
      </c>
      <c r="G526" s="209" t="s">
        <v>588</v>
      </c>
      <c r="H526" s="210">
        <v>1</v>
      </c>
      <c r="I526" s="211"/>
      <c r="J526" s="212">
        <f>ROUND(I526*H526,2)</f>
        <v>0</v>
      </c>
      <c r="K526" s="208" t="s">
        <v>19</v>
      </c>
      <c r="L526" s="46"/>
      <c r="M526" s="213" t="s">
        <v>19</v>
      </c>
      <c r="N526" s="214" t="s">
        <v>43</v>
      </c>
      <c r="O526" s="86"/>
      <c r="P526" s="215">
        <f>O526*H526</f>
        <v>0</v>
      </c>
      <c r="Q526" s="215">
        <v>0</v>
      </c>
      <c r="R526" s="215">
        <f>Q526*H526</f>
        <v>0</v>
      </c>
      <c r="S526" s="215">
        <v>0</v>
      </c>
      <c r="T526" s="216">
        <f>S526*H526</f>
        <v>0</v>
      </c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R526" s="217" t="s">
        <v>965</v>
      </c>
      <c r="AT526" s="217" t="s">
        <v>137</v>
      </c>
      <c r="AU526" s="217" t="s">
        <v>82</v>
      </c>
      <c r="AY526" s="19" t="s">
        <v>134</v>
      </c>
      <c r="BE526" s="218">
        <f>IF(N526="základní",J526,0)</f>
        <v>0</v>
      </c>
      <c r="BF526" s="218">
        <f>IF(N526="snížená",J526,0)</f>
        <v>0</v>
      </c>
      <c r="BG526" s="218">
        <f>IF(N526="zákl. přenesená",J526,0)</f>
        <v>0</v>
      </c>
      <c r="BH526" s="218">
        <f>IF(N526="sníž. přenesená",J526,0)</f>
        <v>0</v>
      </c>
      <c r="BI526" s="218">
        <f>IF(N526="nulová",J526,0)</f>
        <v>0</v>
      </c>
      <c r="BJ526" s="19" t="s">
        <v>80</v>
      </c>
      <c r="BK526" s="218">
        <f>ROUND(I526*H526,2)</f>
        <v>0</v>
      </c>
      <c r="BL526" s="19" t="s">
        <v>965</v>
      </c>
      <c r="BM526" s="217" t="s">
        <v>966</v>
      </c>
    </row>
    <row r="527" s="2" customFormat="1" ht="24.15" customHeight="1">
      <c r="A527" s="40"/>
      <c r="B527" s="41"/>
      <c r="C527" s="206" t="s">
        <v>967</v>
      </c>
      <c r="D527" s="206" t="s">
        <v>137</v>
      </c>
      <c r="E527" s="207" t="s">
        <v>968</v>
      </c>
      <c r="F527" s="208" t="s">
        <v>969</v>
      </c>
      <c r="G527" s="209" t="s">
        <v>588</v>
      </c>
      <c r="H527" s="210">
        <v>1</v>
      </c>
      <c r="I527" s="211"/>
      <c r="J527" s="212">
        <f>ROUND(I527*H527,2)</f>
        <v>0</v>
      </c>
      <c r="K527" s="208" t="s">
        <v>19</v>
      </c>
      <c r="L527" s="46"/>
      <c r="M527" s="213" t="s">
        <v>19</v>
      </c>
      <c r="N527" s="214" t="s">
        <v>43</v>
      </c>
      <c r="O527" s="86"/>
      <c r="P527" s="215">
        <f>O527*H527</f>
        <v>0</v>
      </c>
      <c r="Q527" s="215">
        <v>0</v>
      </c>
      <c r="R527" s="215">
        <f>Q527*H527</f>
        <v>0</v>
      </c>
      <c r="S527" s="215">
        <v>0</v>
      </c>
      <c r="T527" s="216">
        <f>S527*H527</f>
        <v>0</v>
      </c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R527" s="217" t="s">
        <v>965</v>
      </c>
      <c r="AT527" s="217" t="s">
        <v>137</v>
      </c>
      <c r="AU527" s="217" t="s">
        <v>82</v>
      </c>
      <c r="AY527" s="19" t="s">
        <v>134</v>
      </c>
      <c r="BE527" s="218">
        <f>IF(N527="základní",J527,0)</f>
        <v>0</v>
      </c>
      <c r="BF527" s="218">
        <f>IF(N527="snížená",J527,0)</f>
        <v>0</v>
      </c>
      <c r="BG527" s="218">
        <f>IF(N527="zákl. přenesená",J527,0)</f>
        <v>0</v>
      </c>
      <c r="BH527" s="218">
        <f>IF(N527="sníž. přenesená",J527,0)</f>
        <v>0</v>
      </c>
      <c r="BI527" s="218">
        <f>IF(N527="nulová",J527,0)</f>
        <v>0</v>
      </c>
      <c r="BJ527" s="19" t="s">
        <v>80</v>
      </c>
      <c r="BK527" s="218">
        <f>ROUND(I527*H527,2)</f>
        <v>0</v>
      </c>
      <c r="BL527" s="19" t="s">
        <v>965</v>
      </c>
      <c r="BM527" s="217" t="s">
        <v>970</v>
      </c>
    </row>
    <row r="528" s="12" customFormat="1" ht="22.8" customHeight="1">
      <c r="A528" s="12"/>
      <c r="B528" s="190"/>
      <c r="C528" s="191"/>
      <c r="D528" s="192" t="s">
        <v>71</v>
      </c>
      <c r="E528" s="204" t="s">
        <v>971</v>
      </c>
      <c r="F528" s="204" t="s">
        <v>972</v>
      </c>
      <c r="G528" s="191"/>
      <c r="H528" s="191"/>
      <c r="I528" s="194"/>
      <c r="J528" s="205">
        <f>BK528</f>
        <v>0</v>
      </c>
      <c r="K528" s="191"/>
      <c r="L528" s="196"/>
      <c r="M528" s="197"/>
      <c r="N528" s="198"/>
      <c r="O528" s="198"/>
      <c r="P528" s="199">
        <f>P529</f>
        <v>0</v>
      </c>
      <c r="Q528" s="198"/>
      <c r="R528" s="199">
        <f>R529</f>
        <v>0</v>
      </c>
      <c r="S528" s="198"/>
      <c r="T528" s="200">
        <f>T529</f>
        <v>0</v>
      </c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R528" s="201" t="s">
        <v>165</v>
      </c>
      <c r="AT528" s="202" t="s">
        <v>71</v>
      </c>
      <c r="AU528" s="202" t="s">
        <v>80</v>
      </c>
      <c r="AY528" s="201" t="s">
        <v>134</v>
      </c>
      <c r="BK528" s="203">
        <f>BK529</f>
        <v>0</v>
      </c>
    </row>
    <row r="529" s="2" customFormat="1" ht="24.15" customHeight="1">
      <c r="A529" s="40"/>
      <c r="B529" s="41"/>
      <c r="C529" s="206" t="s">
        <v>973</v>
      </c>
      <c r="D529" s="206" t="s">
        <v>137</v>
      </c>
      <c r="E529" s="207" t="s">
        <v>974</v>
      </c>
      <c r="F529" s="208" t="s">
        <v>975</v>
      </c>
      <c r="G529" s="209" t="s">
        <v>588</v>
      </c>
      <c r="H529" s="210">
        <v>1</v>
      </c>
      <c r="I529" s="211"/>
      <c r="J529" s="212">
        <f>ROUND(I529*H529,2)</f>
        <v>0</v>
      </c>
      <c r="K529" s="208" t="s">
        <v>19</v>
      </c>
      <c r="L529" s="46"/>
      <c r="M529" s="213" t="s">
        <v>19</v>
      </c>
      <c r="N529" s="214" t="s">
        <v>43</v>
      </c>
      <c r="O529" s="86"/>
      <c r="P529" s="215">
        <f>O529*H529</f>
        <v>0</v>
      </c>
      <c r="Q529" s="215">
        <v>0</v>
      </c>
      <c r="R529" s="215">
        <f>Q529*H529</f>
        <v>0</v>
      </c>
      <c r="S529" s="215">
        <v>0</v>
      </c>
      <c r="T529" s="216">
        <f>S529*H529</f>
        <v>0</v>
      </c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R529" s="217" t="s">
        <v>965</v>
      </c>
      <c r="AT529" s="217" t="s">
        <v>137</v>
      </c>
      <c r="AU529" s="217" t="s">
        <v>82</v>
      </c>
      <c r="AY529" s="19" t="s">
        <v>134</v>
      </c>
      <c r="BE529" s="218">
        <f>IF(N529="základní",J529,0)</f>
        <v>0</v>
      </c>
      <c r="BF529" s="218">
        <f>IF(N529="snížená",J529,0)</f>
        <v>0</v>
      </c>
      <c r="BG529" s="218">
        <f>IF(N529="zákl. přenesená",J529,0)</f>
        <v>0</v>
      </c>
      <c r="BH529" s="218">
        <f>IF(N529="sníž. přenesená",J529,0)</f>
        <v>0</v>
      </c>
      <c r="BI529" s="218">
        <f>IF(N529="nulová",J529,0)</f>
        <v>0</v>
      </c>
      <c r="BJ529" s="19" t="s">
        <v>80</v>
      </c>
      <c r="BK529" s="218">
        <f>ROUND(I529*H529,2)</f>
        <v>0</v>
      </c>
      <c r="BL529" s="19" t="s">
        <v>965</v>
      </c>
      <c r="BM529" s="217" t="s">
        <v>976</v>
      </c>
    </row>
    <row r="530" s="12" customFormat="1" ht="22.8" customHeight="1">
      <c r="A530" s="12"/>
      <c r="B530" s="190"/>
      <c r="C530" s="191"/>
      <c r="D530" s="192" t="s">
        <v>71</v>
      </c>
      <c r="E530" s="204" t="s">
        <v>977</v>
      </c>
      <c r="F530" s="204" t="s">
        <v>978</v>
      </c>
      <c r="G530" s="191"/>
      <c r="H530" s="191"/>
      <c r="I530" s="194"/>
      <c r="J530" s="205">
        <f>BK530</f>
        <v>0</v>
      </c>
      <c r="K530" s="191"/>
      <c r="L530" s="196"/>
      <c r="M530" s="197"/>
      <c r="N530" s="198"/>
      <c r="O530" s="198"/>
      <c r="P530" s="199">
        <f>SUM(P531:P532)</f>
        <v>0</v>
      </c>
      <c r="Q530" s="198"/>
      <c r="R530" s="199">
        <f>SUM(R531:R532)</f>
        <v>0</v>
      </c>
      <c r="S530" s="198"/>
      <c r="T530" s="200">
        <f>SUM(T531:T532)</f>
        <v>0</v>
      </c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R530" s="201" t="s">
        <v>165</v>
      </c>
      <c r="AT530" s="202" t="s">
        <v>71</v>
      </c>
      <c r="AU530" s="202" t="s">
        <v>80</v>
      </c>
      <c r="AY530" s="201" t="s">
        <v>134</v>
      </c>
      <c r="BK530" s="203">
        <f>SUM(BK531:BK532)</f>
        <v>0</v>
      </c>
    </row>
    <row r="531" s="2" customFormat="1" ht="16.5" customHeight="1">
      <c r="A531" s="40"/>
      <c r="B531" s="41"/>
      <c r="C531" s="206" t="s">
        <v>979</v>
      </c>
      <c r="D531" s="206" t="s">
        <v>137</v>
      </c>
      <c r="E531" s="207" t="s">
        <v>980</v>
      </c>
      <c r="F531" s="208" t="s">
        <v>981</v>
      </c>
      <c r="G531" s="209" t="s">
        <v>588</v>
      </c>
      <c r="H531" s="210">
        <v>1</v>
      </c>
      <c r="I531" s="211"/>
      <c r="J531" s="212">
        <f>ROUND(I531*H531,2)</f>
        <v>0</v>
      </c>
      <c r="K531" s="208" t="s">
        <v>19</v>
      </c>
      <c r="L531" s="46"/>
      <c r="M531" s="213" t="s">
        <v>19</v>
      </c>
      <c r="N531" s="214" t="s">
        <v>43</v>
      </c>
      <c r="O531" s="86"/>
      <c r="P531" s="215">
        <f>O531*H531</f>
        <v>0</v>
      </c>
      <c r="Q531" s="215">
        <v>0</v>
      </c>
      <c r="R531" s="215">
        <f>Q531*H531</f>
        <v>0</v>
      </c>
      <c r="S531" s="215">
        <v>0</v>
      </c>
      <c r="T531" s="216">
        <f>S531*H531</f>
        <v>0</v>
      </c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R531" s="217" t="s">
        <v>965</v>
      </c>
      <c r="AT531" s="217" t="s">
        <v>137</v>
      </c>
      <c r="AU531" s="217" t="s">
        <v>82</v>
      </c>
      <c r="AY531" s="19" t="s">
        <v>134</v>
      </c>
      <c r="BE531" s="218">
        <f>IF(N531="základní",J531,0)</f>
        <v>0</v>
      </c>
      <c r="BF531" s="218">
        <f>IF(N531="snížená",J531,0)</f>
        <v>0</v>
      </c>
      <c r="BG531" s="218">
        <f>IF(N531="zákl. přenesená",J531,0)</f>
        <v>0</v>
      </c>
      <c r="BH531" s="218">
        <f>IF(N531="sníž. přenesená",J531,0)</f>
        <v>0</v>
      </c>
      <c r="BI531" s="218">
        <f>IF(N531="nulová",J531,0)</f>
        <v>0</v>
      </c>
      <c r="BJ531" s="19" t="s">
        <v>80</v>
      </c>
      <c r="BK531" s="218">
        <f>ROUND(I531*H531,2)</f>
        <v>0</v>
      </c>
      <c r="BL531" s="19" t="s">
        <v>965</v>
      </c>
      <c r="BM531" s="217" t="s">
        <v>982</v>
      </c>
    </row>
    <row r="532" s="2" customFormat="1" ht="16.5" customHeight="1">
      <c r="A532" s="40"/>
      <c r="B532" s="41"/>
      <c r="C532" s="206" t="s">
        <v>983</v>
      </c>
      <c r="D532" s="206" t="s">
        <v>137</v>
      </c>
      <c r="E532" s="207" t="s">
        <v>984</v>
      </c>
      <c r="F532" s="208" t="s">
        <v>985</v>
      </c>
      <c r="G532" s="209" t="s">
        <v>588</v>
      </c>
      <c r="H532" s="210">
        <v>1</v>
      </c>
      <c r="I532" s="211"/>
      <c r="J532" s="212">
        <f>ROUND(I532*H532,2)</f>
        <v>0</v>
      </c>
      <c r="K532" s="208" t="s">
        <v>19</v>
      </c>
      <c r="L532" s="46"/>
      <c r="M532" s="213" t="s">
        <v>19</v>
      </c>
      <c r="N532" s="214" t="s">
        <v>43</v>
      </c>
      <c r="O532" s="86"/>
      <c r="P532" s="215">
        <f>O532*H532</f>
        <v>0</v>
      </c>
      <c r="Q532" s="215">
        <v>0</v>
      </c>
      <c r="R532" s="215">
        <f>Q532*H532</f>
        <v>0</v>
      </c>
      <c r="S532" s="215">
        <v>0</v>
      </c>
      <c r="T532" s="216">
        <f>S532*H532</f>
        <v>0</v>
      </c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R532" s="217" t="s">
        <v>965</v>
      </c>
      <c r="AT532" s="217" t="s">
        <v>137</v>
      </c>
      <c r="AU532" s="217" t="s">
        <v>82</v>
      </c>
      <c r="AY532" s="19" t="s">
        <v>134</v>
      </c>
      <c r="BE532" s="218">
        <f>IF(N532="základní",J532,0)</f>
        <v>0</v>
      </c>
      <c r="BF532" s="218">
        <f>IF(N532="snížená",J532,0)</f>
        <v>0</v>
      </c>
      <c r="BG532" s="218">
        <f>IF(N532="zákl. přenesená",J532,0)</f>
        <v>0</v>
      </c>
      <c r="BH532" s="218">
        <f>IF(N532="sníž. přenesená",J532,0)</f>
        <v>0</v>
      </c>
      <c r="BI532" s="218">
        <f>IF(N532="nulová",J532,0)</f>
        <v>0</v>
      </c>
      <c r="BJ532" s="19" t="s">
        <v>80</v>
      </c>
      <c r="BK532" s="218">
        <f>ROUND(I532*H532,2)</f>
        <v>0</v>
      </c>
      <c r="BL532" s="19" t="s">
        <v>965</v>
      </c>
      <c r="BM532" s="217" t="s">
        <v>986</v>
      </c>
    </row>
    <row r="533" s="12" customFormat="1" ht="22.8" customHeight="1">
      <c r="A533" s="12"/>
      <c r="B533" s="190"/>
      <c r="C533" s="191"/>
      <c r="D533" s="192" t="s">
        <v>71</v>
      </c>
      <c r="E533" s="204" t="s">
        <v>987</v>
      </c>
      <c r="F533" s="204" t="s">
        <v>988</v>
      </c>
      <c r="G533" s="191"/>
      <c r="H533" s="191"/>
      <c r="I533" s="194"/>
      <c r="J533" s="205">
        <f>BK533</f>
        <v>0</v>
      </c>
      <c r="K533" s="191"/>
      <c r="L533" s="196"/>
      <c r="M533" s="197"/>
      <c r="N533" s="198"/>
      <c r="O533" s="198"/>
      <c r="P533" s="199">
        <f>P534</f>
        <v>0</v>
      </c>
      <c r="Q533" s="198"/>
      <c r="R533" s="199">
        <f>R534</f>
        <v>0</v>
      </c>
      <c r="S533" s="198"/>
      <c r="T533" s="200">
        <f>T534</f>
        <v>0</v>
      </c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R533" s="201" t="s">
        <v>165</v>
      </c>
      <c r="AT533" s="202" t="s">
        <v>71</v>
      </c>
      <c r="AU533" s="202" t="s">
        <v>80</v>
      </c>
      <c r="AY533" s="201" t="s">
        <v>134</v>
      </c>
      <c r="BK533" s="203">
        <f>BK534</f>
        <v>0</v>
      </c>
    </row>
    <row r="534" s="2" customFormat="1" ht="24.15" customHeight="1">
      <c r="A534" s="40"/>
      <c r="B534" s="41"/>
      <c r="C534" s="206" t="s">
        <v>989</v>
      </c>
      <c r="D534" s="206" t="s">
        <v>137</v>
      </c>
      <c r="E534" s="207" t="s">
        <v>990</v>
      </c>
      <c r="F534" s="208" t="s">
        <v>991</v>
      </c>
      <c r="G534" s="209" t="s">
        <v>588</v>
      </c>
      <c r="H534" s="210">
        <v>1</v>
      </c>
      <c r="I534" s="211"/>
      <c r="J534" s="212">
        <f>ROUND(I534*H534,2)</f>
        <v>0</v>
      </c>
      <c r="K534" s="208" t="s">
        <v>19</v>
      </c>
      <c r="L534" s="46"/>
      <c r="M534" s="268" t="s">
        <v>19</v>
      </c>
      <c r="N534" s="269" t="s">
        <v>43</v>
      </c>
      <c r="O534" s="270"/>
      <c r="P534" s="271">
        <f>O534*H534</f>
        <v>0</v>
      </c>
      <c r="Q534" s="271">
        <v>0</v>
      </c>
      <c r="R534" s="271">
        <f>Q534*H534</f>
        <v>0</v>
      </c>
      <c r="S534" s="271">
        <v>0</v>
      </c>
      <c r="T534" s="272">
        <f>S534*H534</f>
        <v>0</v>
      </c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R534" s="217" t="s">
        <v>965</v>
      </c>
      <c r="AT534" s="217" t="s">
        <v>137</v>
      </c>
      <c r="AU534" s="217" t="s">
        <v>82</v>
      </c>
      <c r="AY534" s="19" t="s">
        <v>134</v>
      </c>
      <c r="BE534" s="218">
        <f>IF(N534="základní",J534,0)</f>
        <v>0</v>
      </c>
      <c r="BF534" s="218">
        <f>IF(N534="snížená",J534,0)</f>
        <v>0</v>
      </c>
      <c r="BG534" s="218">
        <f>IF(N534="zákl. přenesená",J534,0)</f>
        <v>0</v>
      </c>
      <c r="BH534" s="218">
        <f>IF(N534="sníž. přenesená",J534,0)</f>
        <v>0</v>
      </c>
      <c r="BI534" s="218">
        <f>IF(N534="nulová",J534,0)</f>
        <v>0</v>
      </c>
      <c r="BJ534" s="19" t="s">
        <v>80</v>
      </c>
      <c r="BK534" s="218">
        <f>ROUND(I534*H534,2)</f>
        <v>0</v>
      </c>
      <c r="BL534" s="19" t="s">
        <v>965</v>
      </c>
      <c r="BM534" s="217" t="s">
        <v>992</v>
      </c>
    </row>
    <row r="535" s="2" customFormat="1" ht="6.96" customHeight="1">
      <c r="A535" s="40"/>
      <c r="B535" s="61"/>
      <c r="C535" s="62"/>
      <c r="D535" s="62"/>
      <c r="E535" s="62"/>
      <c r="F535" s="62"/>
      <c r="G535" s="62"/>
      <c r="H535" s="62"/>
      <c r="I535" s="62"/>
      <c r="J535" s="62"/>
      <c r="K535" s="62"/>
      <c r="L535" s="46"/>
      <c r="M535" s="40"/>
      <c r="O535" s="40"/>
      <c r="P535" s="40"/>
      <c r="Q535" s="40"/>
      <c r="R535" s="40"/>
      <c r="S535" s="40"/>
      <c r="T535" s="40"/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</row>
  </sheetData>
  <sheetProtection sheet="1" autoFilter="0" formatColumns="0" formatRows="0" objects="1" scenarios="1" spinCount="100000" saltValue="2Lypvf8MRmg3Xwp5PkaG8r4DE5a0teGPQmjVfmUSn2FV+mkhLvD6AYXE4K2mHSbwU2nb22PxOExHqWRy8PO+LA==" hashValue="3WZKIV2R5RYP97LJD7RjnJWOaVguAkYbEaHK6ZTpAQZ6iKzVtglKIYAcnG1jzelwvPAvBkfozvan3EGQp8JpAw==" algorithmName="SHA-512" password="CC35"/>
  <autoFilter ref="C104:K534"/>
  <mergeCells count="9">
    <mergeCell ref="E7:H7"/>
    <mergeCell ref="E9:H9"/>
    <mergeCell ref="E18:H18"/>
    <mergeCell ref="E27:H27"/>
    <mergeCell ref="E48:H48"/>
    <mergeCell ref="E50:H50"/>
    <mergeCell ref="E95:H95"/>
    <mergeCell ref="E97:H97"/>
    <mergeCell ref="L2:V2"/>
  </mergeCells>
  <hyperlinks>
    <hyperlink ref="F109" r:id="rId1" display="https://podminky.urs.cz/item/CS_URS_2024_02/612142001"/>
    <hyperlink ref="F111" r:id="rId2" display="https://podminky.urs.cz/item/CS_URS_2024_02/612231003"/>
    <hyperlink ref="F118" r:id="rId3" display="https://podminky.urs.cz/item/CS_URS_2024_02/612321131"/>
    <hyperlink ref="F120" r:id="rId4" display="https://podminky.urs.cz/item/CS_URS_2024_02/632481213"/>
    <hyperlink ref="F124" r:id="rId5" display="https://podminky.urs.cz/item/CS_URS_2024_02/632481215"/>
    <hyperlink ref="F129" r:id="rId6" display="https://podminky.urs.cz/item/CS_URS_2024_02/941211112"/>
    <hyperlink ref="F132" r:id="rId7" display="https://podminky.urs.cz/item/CS_URS_2024_02/941211212"/>
    <hyperlink ref="F135" r:id="rId8" display="https://podminky.urs.cz/item/CS_URS_2024_02/941211812"/>
    <hyperlink ref="F137" r:id="rId9" display="https://podminky.urs.cz/item/CS_URS_2024_02/949101112"/>
    <hyperlink ref="F139" r:id="rId10" display="https://podminky.urs.cz/item/CS_URS_2024_02/953943212"/>
    <hyperlink ref="F143" r:id="rId11" display="https://podminky.urs.cz/item/CS_URS_2024_02/965042141"/>
    <hyperlink ref="F154" r:id="rId12" display="https://podminky.urs.cz/item/CS_URS_2024_02/965049111"/>
    <hyperlink ref="F158" r:id="rId13" display="https://podminky.urs.cz/item/CS_URS_2024_02/965081113"/>
    <hyperlink ref="F169" r:id="rId14" display="https://podminky.urs.cz/item/CS_URS_2024_02/965082933"/>
    <hyperlink ref="F182" r:id="rId15" display="https://podminky.urs.cz/item/CS_URS_2024_02/997013153"/>
    <hyperlink ref="F184" r:id="rId16" display="https://podminky.urs.cz/item/CS_URS_2024_02/997013501"/>
    <hyperlink ref="F186" r:id="rId17" display="https://podminky.urs.cz/item/CS_URS_2024_02/997013509"/>
    <hyperlink ref="F189" r:id="rId18" display="https://podminky.urs.cz/item/CS_URS_2024_02/997013821"/>
    <hyperlink ref="F191" r:id="rId19" display="https://podminky.urs.cz/item/CS_URS_2024_02/997013871"/>
    <hyperlink ref="F195" r:id="rId20" display="https://podminky.urs.cz/item/CS_URS_2024_02/998011009"/>
    <hyperlink ref="F199" r:id="rId21" display="https://podminky.urs.cz/item/CS_URS_2024_02/713121111"/>
    <hyperlink ref="F205" r:id="rId22" display="https://podminky.urs.cz/item/CS_URS_2024_02/713151111"/>
    <hyperlink ref="F212" r:id="rId23" display="https://podminky.urs.cz/item/CS_URS_2024_02/998713112"/>
    <hyperlink ref="F215" r:id="rId24" display="https://podminky.urs.cz/item/CS_URS_2024_02/721211422"/>
    <hyperlink ref="F217" r:id="rId25" display="https://podminky.urs.cz/item/CS_URS_2024_02/998721112"/>
    <hyperlink ref="F220" r:id="rId26" display="https://podminky.urs.cz/item/CS_URS_2024_02/725110814"/>
    <hyperlink ref="F224" r:id="rId27" display="https://podminky.urs.cz/item/CS_URS_2024_02/725112015"/>
    <hyperlink ref="F226" r:id="rId28" display="https://podminky.urs.cz/item/CS_URS_2024_02/725210821"/>
    <hyperlink ref="F230" r:id="rId29" display="https://podminky.urs.cz/item/CS_URS_2024_02/725211615"/>
    <hyperlink ref="F232" r:id="rId30" display="https://podminky.urs.cz/item/CS_URS_2024_02/725240812"/>
    <hyperlink ref="F236" r:id="rId31" display="https://podminky.urs.cz/item/CS_URS_2024_02/725244142"/>
    <hyperlink ref="F238" r:id="rId32" display="https://podminky.urs.cz/item/CS_URS_2024_02/725291652"/>
    <hyperlink ref="F241" r:id="rId33" display="https://podminky.urs.cz/item/CS_URS_2024_02/725291653"/>
    <hyperlink ref="F244" r:id="rId34" display="https://podminky.urs.cz/item/CS_URS_2024_02/725291654"/>
    <hyperlink ref="F247" r:id="rId35" display="https://podminky.urs.cz/item/CS_URS_2024_02/725532116"/>
    <hyperlink ref="F251" r:id="rId36" display="https://podminky.urs.cz/item/CS_URS_2024_02/725861101"/>
    <hyperlink ref="F256" r:id="rId37" display="https://podminky.urs.cz/item/CS_URS_2024_02/998725112"/>
    <hyperlink ref="F259" r:id="rId38" display="https://podminky.urs.cz/item/CS_URS_2024_02/733222202"/>
    <hyperlink ref="F261" r:id="rId39" display="https://podminky.urs.cz/item/CS_URS_2024_02/733222203"/>
    <hyperlink ref="F263" r:id="rId40" display="https://podminky.urs.cz/item/CS_URS_2024_02/733222204"/>
    <hyperlink ref="F265" r:id="rId41" display="https://podminky.urs.cz/item/CS_URS_2024_02/733291101"/>
    <hyperlink ref="F268" r:id="rId42" display="https://podminky.urs.cz/item/CS_URS_2024_02/733290801"/>
    <hyperlink ref="F270" r:id="rId43" display="https://podminky.urs.cz/item/CS_URS_2024_02/998733112"/>
    <hyperlink ref="F278" r:id="rId44" display="https://podminky.urs.cz/item/CS_URS_2024_02/998735112"/>
    <hyperlink ref="F282" r:id="rId45" display="https://podminky.urs.cz/item/CS_URS_2024_02/751711111"/>
    <hyperlink ref="F285" r:id="rId46" display="https://podminky.urs.cz/item/CS_URS_2024_02/751721111"/>
    <hyperlink ref="F295" r:id="rId47" display="https://podminky.urs.cz/item/CS_URS_2024_02/998751112"/>
    <hyperlink ref="F298" r:id="rId48" display="https://podminky.urs.cz/item/CS_URS_2024_02/762341046"/>
    <hyperlink ref="F303" r:id="rId49" display="https://podminky.urs.cz/item/CS_URS_2024_02/762342511"/>
    <hyperlink ref="F310" r:id="rId50" display="https://podminky.urs.cz/item/CS_URS_2024_02/762521104"/>
    <hyperlink ref="F317" r:id="rId51" display="https://podminky.urs.cz/item/CS_URS_2024_02/762395000"/>
    <hyperlink ref="F320" r:id="rId52" display="https://podminky.urs.cz/item/CS_URS_2024_02/998762112"/>
    <hyperlink ref="F324" r:id="rId53" display="https://podminky.urs.cz/item/CS_URS_2024_02/763111327"/>
    <hyperlink ref="F330" r:id="rId54" display="https://podminky.urs.cz/item/CS_URS_2024_02/763112328"/>
    <hyperlink ref="F336" r:id="rId55" display="https://podminky.urs.cz/item/CS_URS_2024_02/763111771"/>
    <hyperlink ref="F339" r:id="rId56" display="https://podminky.urs.cz/item/CS_URS_2024_02/763131431"/>
    <hyperlink ref="F341" r:id="rId57" display="https://podminky.urs.cz/item/CS_URS_2024_02/763131751"/>
    <hyperlink ref="F345" r:id="rId58" display="https://podminky.urs.cz/item/CS_URS_2024_02/763131752"/>
    <hyperlink ref="F349" r:id="rId59" display="https://podminky.urs.cz/item/CS_URS_2024_02/763131771"/>
    <hyperlink ref="F351" r:id="rId60" display="https://podminky.urs.cz/item/CS_URS_2024_02/763164717"/>
    <hyperlink ref="F354" r:id="rId61" display="https://podminky.urs.cz/item/CS_URS_2024_02/763251121"/>
    <hyperlink ref="F358" r:id="rId62" display="https://podminky.urs.cz/item/CS_URS_2024_02/763251211"/>
    <hyperlink ref="F362" r:id="rId63" display="https://podminky.urs.cz/item/CS_URS_2024_02/763251391"/>
    <hyperlink ref="F367" r:id="rId64" display="https://podminky.urs.cz/item/CS_URS_2024_02/998763322"/>
    <hyperlink ref="F370" r:id="rId65" display="https://podminky.urs.cz/item/CS_URS_2024_02/764001821"/>
    <hyperlink ref="F375" r:id="rId66" display="https://podminky.urs.cz/item/CS_URS_2024_02/764111401"/>
    <hyperlink ref="F380" r:id="rId67" display="https://podminky.urs.cz/item/CS_URS_2024_02/765191001"/>
    <hyperlink ref="F387" r:id="rId68" display="https://podminky.urs.cz/item/CS_URS_2024_02/764541405"/>
    <hyperlink ref="F389" r:id="rId69" display="https://podminky.urs.cz/item/CS_URS_2024_02/764541447"/>
    <hyperlink ref="F391" r:id="rId70" display="https://podminky.urs.cz/item/CS_URS_2024_02/764548423"/>
    <hyperlink ref="F397" r:id="rId71" display="https://podminky.urs.cz/item/CS_URS_2024_02/764216643"/>
    <hyperlink ref="F400" r:id="rId72" display="https://podminky.urs.cz/item/CS_URS_2024_02/764216642"/>
    <hyperlink ref="F403" r:id="rId73" display="https://podminky.urs.cz/item/CS_URS_2024_02/998764112"/>
    <hyperlink ref="F409" r:id="rId74" display="https://podminky.urs.cz/item/CS_URS_2024_02/766411812"/>
    <hyperlink ref="F415" r:id="rId75" display="https://podminky.urs.cz/item/CS_URS_2024_02/766411822"/>
    <hyperlink ref="F435" r:id="rId76" display="https://podminky.urs.cz/item/CS_URS_2024_02/771111011"/>
    <hyperlink ref="F437" r:id="rId77" display="https://podminky.urs.cz/item/CS_URS_2024_02/771121011"/>
    <hyperlink ref="F439" r:id="rId78" display="https://podminky.urs.cz/item/CS_URS_2024_02/771571810"/>
    <hyperlink ref="F443" r:id="rId79" display="https://podminky.urs.cz/item/CS_URS_2024_02/771574413"/>
    <hyperlink ref="F448" r:id="rId80" display="https://podminky.urs.cz/item/CS_URS_2024_02/771591112"/>
    <hyperlink ref="F450" r:id="rId81" display="https://podminky.urs.cz/item/CS_URS_2024_02/998771112"/>
    <hyperlink ref="F453" r:id="rId82" display="https://podminky.urs.cz/item/CS_URS_2024_02/776111311"/>
    <hyperlink ref="F460" r:id="rId83" display="https://podminky.urs.cz/item/CS_URS_2024_02/776121112"/>
    <hyperlink ref="F467" r:id="rId84" display="https://podminky.urs.cz/item/CS_URS_2024_02/776201812"/>
    <hyperlink ref="F474" r:id="rId85" display="https://podminky.urs.cz/item/CS_URS_2024_02/776211111"/>
    <hyperlink ref="F481" r:id="rId86" display="https://podminky.urs.cz/item/CS_URS_2024_02/776221111"/>
    <hyperlink ref="F488" r:id="rId87" display="https://podminky.urs.cz/item/CS_URS_2024_02/776421111"/>
    <hyperlink ref="F492" r:id="rId88" display="https://podminky.urs.cz/item/CS_URS_2024_02/998776112"/>
    <hyperlink ref="F495" r:id="rId89" display="https://podminky.urs.cz/item/CS_URS_2024_02/781111011"/>
    <hyperlink ref="F498" r:id="rId90" display="https://podminky.urs.cz/item/CS_URS_2024_02/781121011"/>
    <hyperlink ref="F500" r:id="rId91" display="https://podminky.urs.cz/item/CS_URS_2024_02/781131112"/>
    <hyperlink ref="F502" r:id="rId92" display="https://podminky.urs.cz/item/CS_URS_2024_02/781471810"/>
    <hyperlink ref="F506" r:id="rId93" display="https://podminky.urs.cz/item/CS_URS_2024_02/781472213"/>
    <hyperlink ref="F510" r:id="rId94" display="https://podminky.urs.cz/item/CS_URS_2024_02/998781112"/>
    <hyperlink ref="F513" r:id="rId95" display="https://podminky.urs.cz/item/CS_URS_2024_02/784181101"/>
    <hyperlink ref="F519" r:id="rId96" display="https://podminky.urs.cz/item/CS_URS_2024_02/78421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86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Stavební úpravy 2.NP Mateřské školy Moskevské náměstí 1994, Teplice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993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17. 1. 2025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0"/>
      <c r="B27" s="141"/>
      <c r="C27" s="140"/>
      <c r="D27" s="140"/>
      <c r="E27" s="142" t="s">
        <v>37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ROUND((SUM(BE86:BE148)),  2)</f>
        <v>0</v>
      </c>
      <c r="G33" s="40"/>
      <c r="H33" s="40"/>
      <c r="I33" s="150">
        <v>0.20999999999999999</v>
      </c>
      <c r="J33" s="149">
        <f>ROUND(((SUM(BE86:BE148))*I33),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ROUND((SUM(BF86:BF148)),  2)</f>
        <v>0</v>
      </c>
      <c r="G34" s="40"/>
      <c r="H34" s="40"/>
      <c r="I34" s="150">
        <v>0.12</v>
      </c>
      <c r="J34" s="149">
        <f>ROUND(((SUM(BF86:BF148))*I34),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ROUND((SUM(BG86:BG148)),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ROUND((SUM(BH86:BH148)),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ROUND((SUM(BI86:BI148)),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Stavební úpravy 2.NP Mateřské školy Moskevské náměstí 1994, Teplice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02 - Elektroinstalace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17. 1. 2025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Statutární město Teplice</v>
      </c>
      <c r="G54" s="42"/>
      <c r="H54" s="42"/>
      <c r="I54" s="34" t="s">
        <v>31</v>
      </c>
      <c r="J54" s="38" t="str">
        <f>E21</f>
        <v>Statum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Lukáš Novák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90</v>
      </c>
      <c r="D57" s="164"/>
      <c r="E57" s="164"/>
      <c r="F57" s="164"/>
      <c r="G57" s="164"/>
      <c r="H57" s="164"/>
      <c r="I57" s="164"/>
      <c r="J57" s="165" t="s">
        <v>91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92</v>
      </c>
    </row>
    <row r="60" s="9" customFormat="1" ht="24.96" customHeight="1">
      <c r="A60" s="9"/>
      <c r="B60" s="167"/>
      <c r="C60" s="168"/>
      <c r="D60" s="169" t="s">
        <v>994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995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996</v>
      </c>
      <c r="E62" s="176"/>
      <c r="F62" s="176"/>
      <c r="G62" s="176"/>
      <c r="H62" s="176"/>
      <c r="I62" s="176"/>
      <c r="J62" s="177">
        <f>J91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997</v>
      </c>
      <c r="E63" s="176"/>
      <c r="F63" s="176"/>
      <c r="G63" s="176"/>
      <c r="H63" s="176"/>
      <c r="I63" s="176"/>
      <c r="J63" s="177">
        <f>J99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998</v>
      </c>
      <c r="E64" s="176"/>
      <c r="F64" s="176"/>
      <c r="G64" s="176"/>
      <c r="H64" s="176"/>
      <c r="I64" s="176"/>
      <c r="J64" s="177">
        <f>J113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999</v>
      </c>
      <c r="E65" s="176"/>
      <c r="F65" s="176"/>
      <c r="G65" s="176"/>
      <c r="H65" s="176"/>
      <c r="I65" s="176"/>
      <c r="J65" s="177">
        <f>J126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1000</v>
      </c>
      <c r="E66" s="176"/>
      <c r="F66" s="176"/>
      <c r="G66" s="176"/>
      <c r="H66" s="176"/>
      <c r="I66" s="176"/>
      <c r="J66" s="177">
        <f>J142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119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Stavební úpravy 2.NP Mateřské školy Moskevské náměstí 1994, Teplice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87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SO 02 - Elektroinstalace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 xml:space="preserve"> </v>
      </c>
      <c r="G80" s="42"/>
      <c r="H80" s="42"/>
      <c r="I80" s="34" t="s">
        <v>23</v>
      </c>
      <c r="J80" s="74" t="str">
        <f>IF(J12="","",J12)</f>
        <v>17. 1. 2025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25</v>
      </c>
      <c r="D82" s="42"/>
      <c r="E82" s="42"/>
      <c r="F82" s="29" t="str">
        <f>E15</f>
        <v>Statutární město Teplice</v>
      </c>
      <c r="G82" s="42"/>
      <c r="H82" s="42"/>
      <c r="I82" s="34" t="s">
        <v>31</v>
      </c>
      <c r="J82" s="38" t="str">
        <f>E21</f>
        <v>Statum s.r.o.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29</v>
      </c>
      <c r="D83" s="42"/>
      <c r="E83" s="42"/>
      <c r="F83" s="29" t="str">
        <f>IF(E18="","",E18)</f>
        <v>Vyplň údaj</v>
      </c>
      <c r="G83" s="42"/>
      <c r="H83" s="42"/>
      <c r="I83" s="34" t="s">
        <v>34</v>
      </c>
      <c r="J83" s="38" t="str">
        <f>E24</f>
        <v>Lukáš Novák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120</v>
      </c>
      <c r="D85" s="182" t="s">
        <v>57</v>
      </c>
      <c r="E85" s="182" t="s">
        <v>53</v>
      </c>
      <c r="F85" s="182" t="s">
        <v>54</v>
      </c>
      <c r="G85" s="182" t="s">
        <v>121</v>
      </c>
      <c r="H85" s="182" t="s">
        <v>122</v>
      </c>
      <c r="I85" s="182" t="s">
        <v>123</v>
      </c>
      <c r="J85" s="182" t="s">
        <v>91</v>
      </c>
      <c r="K85" s="183" t="s">
        <v>124</v>
      </c>
      <c r="L85" s="184"/>
      <c r="M85" s="94" t="s">
        <v>19</v>
      </c>
      <c r="N85" s="95" t="s">
        <v>42</v>
      </c>
      <c r="O85" s="95" t="s">
        <v>125</v>
      </c>
      <c r="P85" s="95" t="s">
        <v>126</v>
      </c>
      <c r="Q85" s="95" t="s">
        <v>127</v>
      </c>
      <c r="R85" s="95" t="s">
        <v>128</v>
      </c>
      <c r="S85" s="95" t="s">
        <v>129</v>
      </c>
      <c r="T85" s="96" t="s">
        <v>130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131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</f>
        <v>0</v>
      </c>
      <c r="Q86" s="98"/>
      <c r="R86" s="187">
        <f>R87</f>
        <v>0</v>
      </c>
      <c r="S86" s="98"/>
      <c r="T86" s="188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71</v>
      </c>
      <c r="AU86" s="19" t="s">
        <v>92</v>
      </c>
      <c r="BK86" s="189">
        <f>BK87</f>
        <v>0</v>
      </c>
    </row>
    <row r="87" s="12" customFormat="1" ht="25.92" customHeight="1">
      <c r="A87" s="12"/>
      <c r="B87" s="190"/>
      <c r="C87" s="191"/>
      <c r="D87" s="192" t="s">
        <v>71</v>
      </c>
      <c r="E87" s="193" t="s">
        <v>1001</v>
      </c>
      <c r="F87" s="193" t="s">
        <v>1002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P88+P91+P99+P113+P126+P142</f>
        <v>0</v>
      </c>
      <c r="Q87" s="198"/>
      <c r="R87" s="199">
        <f>R88+R91+R99+R113+R126+R142</f>
        <v>0</v>
      </c>
      <c r="S87" s="198"/>
      <c r="T87" s="200">
        <f>T88+T91+T99+T113+T126+T142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142</v>
      </c>
      <c r="AT87" s="202" t="s">
        <v>71</v>
      </c>
      <c r="AU87" s="202" t="s">
        <v>72</v>
      </c>
      <c r="AY87" s="201" t="s">
        <v>134</v>
      </c>
      <c r="BK87" s="203">
        <f>BK88+BK91+BK99+BK113+BK126+BK142</f>
        <v>0</v>
      </c>
    </row>
    <row r="88" s="12" customFormat="1" ht="22.8" customHeight="1">
      <c r="A88" s="12"/>
      <c r="B88" s="190"/>
      <c r="C88" s="191"/>
      <c r="D88" s="192" t="s">
        <v>71</v>
      </c>
      <c r="E88" s="204" t="s">
        <v>1003</v>
      </c>
      <c r="F88" s="204" t="s">
        <v>1004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SUM(P89:P90)</f>
        <v>0</v>
      </c>
      <c r="Q88" s="198"/>
      <c r="R88" s="199">
        <f>SUM(R89:R90)</f>
        <v>0</v>
      </c>
      <c r="S88" s="198"/>
      <c r="T88" s="200">
        <f>SUM(T89:T90)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142</v>
      </c>
      <c r="AT88" s="202" t="s">
        <v>71</v>
      </c>
      <c r="AU88" s="202" t="s">
        <v>80</v>
      </c>
      <c r="AY88" s="201" t="s">
        <v>134</v>
      </c>
      <c r="BK88" s="203">
        <f>SUM(BK89:BK90)</f>
        <v>0</v>
      </c>
    </row>
    <row r="89" s="2" customFormat="1" ht="16.5" customHeight="1">
      <c r="A89" s="40"/>
      <c r="B89" s="41"/>
      <c r="C89" s="206" t="s">
        <v>80</v>
      </c>
      <c r="D89" s="206" t="s">
        <v>137</v>
      </c>
      <c r="E89" s="207" t="s">
        <v>1005</v>
      </c>
      <c r="F89" s="208" t="s">
        <v>1006</v>
      </c>
      <c r="G89" s="209" t="s">
        <v>588</v>
      </c>
      <c r="H89" s="210">
        <v>1</v>
      </c>
      <c r="I89" s="211"/>
      <c r="J89" s="212">
        <f>ROUND(I89*H89,2)</f>
        <v>0</v>
      </c>
      <c r="K89" s="208" t="s">
        <v>19</v>
      </c>
      <c r="L89" s="46"/>
      <c r="M89" s="213" t="s">
        <v>19</v>
      </c>
      <c r="N89" s="214" t="s">
        <v>43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1007</v>
      </c>
      <c r="AT89" s="217" t="s">
        <v>137</v>
      </c>
      <c r="AU89" s="217" t="s">
        <v>82</v>
      </c>
      <c r="AY89" s="19" t="s">
        <v>134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80</v>
      </c>
      <c r="BK89" s="218">
        <f>ROUND(I89*H89,2)</f>
        <v>0</v>
      </c>
      <c r="BL89" s="19" t="s">
        <v>1007</v>
      </c>
      <c r="BM89" s="217" t="s">
        <v>1008</v>
      </c>
    </row>
    <row r="90" s="2" customFormat="1" ht="16.5" customHeight="1">
      <c r="A90" s="40"/>
      <c r="B90" s="41"/>
      <c r="C90" s="206" t="s">
        <v>82</v>
      </c>
      <c r="D90" s="206" t="s">
        <v>137</v>
      </c>
      <c r="E90" s="207" t="s">
        <v>1009</v>
      </c>
      <c r="F90" s="208" t="s">
        <v>1010</v>
      </c>
      <c r="G90" s="209" t="s">
        <v>588</v>
      </c>
      <c r="H90" s="210">
        <v>1</v>
      </c>
      <c r="I90" s="211"/>
      <c r="J90" s="212">
        <f>ROUND(I90*H90,2)</f>
        <v>0</v>
      </c>
      <c r="K90" s="208" t="s">
        <v>19</v>
      </c>
      <c r="L90" s="46"/>
      <c r="M90" s="213" t="s">
        <v>19</v>
      </c>
      <c r="N90" s="214" t="s">
        <v>43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1007</v>
      </c>
      <c r="AT90" s="217" t="s">
        <v>137</v>
      </c>
      <c r="AU90" s="217" t="s">
        <v>82</v>
      </c>
      <c r="AY90" s="19" t="s">
        <v>134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80</v>
      </c>
      <c r="BK90" s="218">
        <f>ROUND(I90*H90,2)</f>
        <v>0</v>
      </c>
      <c r="BL90" s="19" t="s">
        <v>1007</v>
      </c>
      <c r="BM90" s="217" t="s">
        <v>1011</v>
      </c>
    </row>
    <row r="91" s="12" customFormat="1" ht="22.8" customHeight="1">
      <c r="A91" s="12"/>
      <c r="B91" s="190"/>
      <c r="C91" s="191"/>
      <c r="D91" s="192" t="s">
        <v>71</v>
      </c>
      <c r="E91" s="204" t="s">
        <v>1012</v>
      </c>
      <c r="F91" s="204" t="s">
        <v>1013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SUM(P92:P98)</f>
        <v>0</v>
      </c>
      <c r="Q91" s="198"/>
      <c r="R91" s="199">
        <f>SUM(R92:R98)</f>
        <v>0</v>
      </c>
      <c r="S91" s="198"/>
      <c r="T91" s="200">
        <f>SUM(T92:T98)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142</v>
      </c>
      <c r="AT91" s="202" t="s">
        <v>71</v>
      </c>
      <c r="AU91" s="202" t="s">
        <v>80</v>
      </c>
      <c r="AY91" s="201" t="s">
        <v>134</v>
      </c>
      <c r="BK91" s="203">
        <f>SUM(BK92:BK98)</f>
        <v>0</v>
      </c>
    </row>
    <row r="92" s="2" customFormat="1" ht="16.5" customHeight="1">
      <c r="A92" s="40"/>
      <c r="B92" s="41"/>
      <c r="C92" s="206" t="s">
        <v>154</v>
      </c>
      <c r="D92" s="206" t="s">
        <v>137</v>
      </c>
      <c r="E92" s="207" t="s">
        <v>1014</v>
      </c>
      <c r="F92" s="208" t="s">
        <v>1015</v>
      </c>
      <c r="G92" s="209" t="s">
        <v>1016</v>
      </c>
      <c r="H92" s="210">
        <v>15</v>
      </c>
      <c r="I92" s="211"/>
      <c r="J92" s="212">
        <f>ROUND(I92*H92,2)</f>
        <v>0</v>
      </c>
      <c r="K92" s="208" t="s">
        <v>19</v>
      </c>
      <c r="L92" s="46"/>
      <c r="M92" s="213" t="s">
        <v>19</v>
      </c>
      <c r="N92" s="214" t="s">
        <v>43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142</v>
      </c>
      <c r="AT92" s="217" t="s">
        <v>137</v>
      </c>
      <c r="AU92" s="217" t="s">
        <v>82</v>
      </c>
      <c r="AY92" s="19" t="s">
        <v>134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80</v>
      </c>
      <c r="BK92" s="218">
        <f>ROUND(I92*H92,2)</f>
        <v>0</v>
      </c>
      <c r="BL92" s="19" t="s">
        <v>142</v>
      </c>
      <c r="BM92" s="217" t="s">
        <v>1017</v>
      </c>
    </row>
    <row r="93" s="2" customFormat="1" ht="16.5" customHeight="1">
      <c r="A93" s="40"/>
      <c r="B93" s="41"/>
      <c r="C93" s="206" t="s">
        <v>142</v>
      </c>
      <c r="D93" s="206" t="s">
        <v>137</v>
      </c>
      <c r="E93" s="207" t="s">
        <v>1018</v>
      </c>
      <c r="F93" s="208" t="s">
        <v>1019</v>
      </c>
      <c r="G93" s="209" t="s">
        <v>1016</v>
      </c>
      <c r="H93" s="210">
        <v>6</v>
      </c>
      <c r="I93" s="211"/>
      <c r="J93" s="212">
        <f>ROUND(I93*H93,2)</f>
        <v>0</v>
      </c>
      <c r="K93" s="208" t="s">
        <v>19</v>
      </c>
      <c r="L93" s="46"/>
      <c r="M93" s="213" t="s">
        <v>19</v>
      </c>
      <c r="N93" s="214" t="s">
        <v>43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142</v>
      </c>
      <c r="AT93" s="217" t="s">
        <v>137</v>
      </c>
      <c r="AU93" s="217" t="s">
        <v>82</v>
      </c>
      <c r="AY93" s="19" t="s">
        <v>134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80</v>
      </c>
      <c r="BK93" s="218">
        <f>ROUND(I93*H93,2)</f>
        <v>0</v>
      </c>
      <c r="BL93" s="19" t="s">
        <v>142</v>
      </c>
      <c r="BM93" s="217" t="s">
        <v>1020</v>
      </c>
    </row>
    <row r="94" s="2" customFormat="1" ht="16.5" customHeight="1">
      <c r="A94" s="40"/>
      <c r="B94" s="41"/>
      <c r="C94" s="206" t="s">
        <v>165</v>
      </c>
      <c r="D94" s="206" t="s">
        <v>137</v>
      </c>
      <c r="E94" s="207" t="s">
        <v>1021</v>
      </c>
      <c r="F94" s="208" t="s">
        <v>1022</v>
      </c>
      <c r="G94" s="209" t="s">
        <v>1016</v>
      </c>
      <c r="H94" s="210">
        <v>3</v>
      </c>
      <c r="I94" s="211"/>
      <c r="J94" s="212">
        <f>ROUND(I94*H94,2)</f>
        <v>0</v>
      </c>
      <c r="K94" s="208" t="s">
        <v>19</v>
      </c>
      <c r="L94" s="46"/>
      <c r="M94" s="213" t="s">
        <v>19</v>
      </c>
      <c r="N94" s="214" t="s">
        <v>43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142</v>
      </c>
      <c r="AT94" s="217" t="s">
        <v>137</v>
      </c>
      <c r="AU94" s="217" t="s">
        <v>82</v>
      </c>
      <c r="AY94" s="19" t="s">
        <v>134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80</v>
      </c>
      <c r="BK94" s="218">
        <f>ROUND(I94*H94,2)</f>
        <v>0</v>
      </c>
      <c r="BL94" s="19" t="s">
        <v>142</v>
      </c>
      <c r="BM94" s="217" t="s">
        <v>1023</v>
      </c>
    </row>
    <row r="95" s="2" customFormat="1" ht="16.5" customHeight="1">
      <c r="A95" s="40"/>
      <c r="B95" s="41"/>
      <c r="C95" s="206" t="s">
        <v>135</v>
      </c>
      <c r="D95" s="206" t="s">
        <v>137</v>
      </c>
      <c r="E95" s="207" t="s">
        <v>1024</v>
      </c>
      <c r="F95" s="208" t="s">
        <v>1025</v>
      </c>
      <c r="G95" s="209" t="s">
        <v>1016</v>
      </c>
      <c r="H95" s="210">
        <v>1</v>
      </c>
      <c r="I95" s="211"/>
      <c r="J95" s="212">
        <f>ROUND(I95*H95,2)</f>
        <v>0</v>
      </c>
      <c r="K95" s="208" t="s">
        <v>19</v>
      </c>
      <c r="L95" s="46"/>
      <c r="M95" s="213" t="s">
        <v>19</v>
      </c>
      <c r="N95" s="214" t="s">
        <v>43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142</v>
      </c>
      <c r="AT95" s="217" t="s">
        <v>137</v>
      </c>
      <c r="AU95" s="217" t="s">
        <v>82</v>
      </c>
      <c r="AY95" s="19" t="s">
        <v>134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80</v>
      </c>
      <c r="BK95" s="218">
        <f>ROUND(I95*H95,2)</f>
        <v>0</v>
      </c>
      <c r="BL95" s="19" t="s">
        <v>142</v>
      </c>
      <c r="BM95" s="217" t="s">
        <v>1026</v>
      </c>
    </row>
    <row r="96" s="2" customFormat="1" ht="16.5" customHeight="1">
      <c r="A96" s="40"/>
      <c r="B96" s="41"/>
      <c r="C96" s="206" t="s">
        <v>178</v>
      </c>
      <c r="D96" s="206" t="s">
        <v>137</v>
      </c>
      <c r="E96" s="207" t="s">
        <v>1027</v>
      </c>
      <c r="F96" s="208" t="s">
        <v>1028</v>
      </c>
      <c r="G96" s="209" t="s">
        <v>1016</v>
      </c>
      <c r="H96" s="210">
        <v>10</v>
      </c>
      <c r="I96" s="211"/>
      <c r="J96" s="212">
        <f>ROUND(I96*H96,2)</f>
        <v>0</v>
      </c>
      <c r="K96" s="208" t="s">
        <v>19</v>
      </c>
      <c r="L96" s="46"/>
      <c r="M96" s="213" t="s">
        <v>19</v>
      </c>
      <c r="N96" s="214" t="s">
        <v>43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142</v>
      </c>
      <c r="AT96" s="217" t="s">
        <v>137</v>
      </c>
      <c r="AU96" s="217" t="s">
        <v>82</v>
      </c>
      <c r="AY96" s="19" t="s">
        <v>134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80</v>
      </c>
      <c r="BK96" s="218">
        <f>ROUND(I96*H96,2)</f>
        <v>0</v>
      </c>
      <c r="BL96" s="19" t="s">
        <v>142</v>
      </c>
      <c r="BM96" s="217" t="s">
        <v>1029</v>
      </c>
    </row>
    <row r="97" s="2" customFormat="1" ht="16.5" customHeight="1">
      <c r="A97" s="40"/>
      <c r="B97" s="41"/>
      <c r="C97" s="206" t="s">
        <v>158</v>
      </c>
      <c r="D97" s="206" t="s">
        <v>137</v>
      </c>
      <c r="E97" s="207" t="s">
        <v>1030</v>
      </c>
      <c r="F97" s="208" t="s">
        <v>1031</v>
      </c>
      <c r="G97" s="209" t="s">
        <v>1016</v>
      </c>
      <c r="H97" s="210">
        <v>5</v>
      </c>
      <c r="I97" s="211"/>
      <c r="J97" s="212">
        <f>ROUND(I97*H97,2)</f>
        <v>0</v>
      </c>
      <c r="K97" s="208" t="s">
        <v>19</v>
      </c>
      <c r="L97" s="46"/>
      <c r="M97" s="213" t="s">
        <v>19</v>
      </c>
      <c r="N97" s="214" t="s">
        <v>43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142</v>
      </c>
      <c r="AT97" s="217" t="s">
        <v>137</v>
      </c>
      <c r="AU97" s="217" t="s">
        <v>82</v>
      </c>
      <c r="AY97" s="19" t="s">
        <v>134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80</v>
      </c>
      <c r="BK97" s="218">
        <f>ROUND(I97*H97,2)</f>
        <v>0</v>
      </c>
      <c r="BL97" s="19" t="s">
        <v>142</v>
      </c>
      <c r="BM97" s="217" t="s">
        <v>1032</v>
      </c>
    </row>
    <row r="98" s="2" customFormat="1" ht="16.5" customHeight="1">
      <c r="A98" s="40"/>
      <c r="B98" s="41"/>
      <c r="C98" s="206" t="s">
        <v>176</v>
      </c>
      <c r="D98" s="206" t="s">
        <v>137</v>
      </c>
      <c r="E98" s="207" t="s">
        <v>1033</v>
      </c>
      <c r="F98" s="208" t="s">
        <v>1034</v>
      </c>
      <c r="G98" s="209" t="s">
        <v>588</v>
      </c>
      <c r="H98" s="210">
        <v>1</v>
      </c>
      <c r="I98" s="211"/>
      <c r="J98" s="212">
        <f>ROUND(I98*H98,2)</f>
        <v>0</v>
      </c>
      <c r="K98" s="208" t="s">
        <v>19</v>
      </c>
      <c r="L98" s="46"/>
      <c r="M98" s="213" t="s">
        <v>19</v>
      </c>
      <c r="N98" s="214" t="s">
        <v>43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142</v>
      </c>
      <c r="AT98" s="217" t="s">
        <v>137</v>
      </c>
      <c r="AU98" s="217" t="s">
        <v>82</v>
      </c>
      <c r="AY98" s="19" t="s">
        <v>134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80</v>
      </c>
      <c r="BK98" s="218">
        <f>ROUND(I98*H98,2)</f>
        <v>0</v>
      </c>
      <c r="BL98" s="19" t="s">
        <v>142</v>
      </c>
      <c r="BM98" s="217" t="s">
        <v>1035</v>
      </c>
    </row>
    <row r="99" s="12" customFormat="1" ht="22.8" customHeight="1">
      <c r="A99" s="12"/>
      <c r="B99" s="190"/>
      <c r="C99" s="191"/>
      <c r="D99" s="192" t="s">
        <v>71</v>
      </c>
      <c r="E99" s="204" t="s">
        <v>1036</v>
      </c>
      <c r="F99" s="204" t="s">
        <v>1037</v>
      </c>
      <c r="G99" s="191"/>
      <c r="H99" s="191"/>
      <c r="I99" s="194"/>
      <c r="J99" s="205">
        <f>BK99</f>
        <v>0</v>
      </c>
      <c r="K99" s="191"/>
      <c r="L99" s="196"/>
      <c r="M99" s="197"/>
      <c r="N99" s="198"/>
      <c r="O99" s="198"/>
      <c r="P99" s="199">
        <f>SUM(P100:P112)</f>
        <v>0</v>
      </c>
      <c r="Q99" s="198"/>
      <c r="R99" s="199">
        <f>SUM(R100:R112)</f>
        <v>0</v>
      </c>
      <c r="S99" s="198"/>
      <c r="T99" s="200">
        <f>SUM(T100:T112)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1" t="s">
        <v>142</v>
      </c>
      <c r="AT99" s="202" t="s">
        <v>71</v>
      </c>
      <c r="AU99" s="202" t="s">
        <v>80</v>
      </c>
      <c r="AY99" s="201" t="s">
        <v>134</v>
      </c>
      <c r="BK99" s="203">
        <f>SUM(BK100:BK112)</f>
        <v>0</v>
      </c>
    </row>
    <row r="100" s="2" customFormat="1" ht="16.5" customHeight="1">
      <c r="A100" s="40"/>
      <c r="B100" s="41"/>
      <c r="C100" s="206" t="s">
        <v>193</v>
      </c>
      <c r="D100" s="206" t="s">
        <v>137</v>
      </c>
      <c r="E100" s="207" t="s">
        <v>1038</v>
      </c>
      <c r="F100" s="208" t="s">
        <v>1039</v>
      </c>
      <c r="G100" s="209" t="s">
        <v>1016</v>
      </c>
      <c r="H100" s="210">
        <v>5</v>
      </c>
      <c r="I100" s="211"/>
      <c r="J100" s="212">
        <f>ROUND(I100*H100,2)</f>
        <v>0</v>
      </c>
      <c r="K100" s="208" t="s">
        <v>19</v>
      </c>
      <c r="L100" s="46"/>
      <c r="M100" s="213" t="s">
        <v>19</v>
      </c>
      <c r="N100" s="214" t="s">
        <v>43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142</v>
      </c>
      <c r="AT100" s="217" t="s">
        <v>137</v>
      </c>
      <c r="AU100" s="217" t="s">
        <v>82</v>
      </c>
      <c r="AY100" s="19" t="s">
        <v>134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80</v>
      </c>
      <c r="BK100" s="218">
        <f>ROUND(I100*H100,2)</f>
        <v>0</v>
      </c>
      <c r="BL100" s="19" t="s">
        <v>142</v>
      </c>
      <c r="BM100" s="217" t="s">
        <v>1040</v>
      </c>
    </row>
    <row r="101" s="2" customFormat="1" ht="16.5" customHeight="1">
      <c r="A101" s="40"/>
      <c r="B101" s="41"/>
      <c r="C101" s="206" t="s">
        <v>198</v>
      </c>
      <c r="D101" s="206" t="s">
        <v>137</v>
      </c>
      <c r="E101" s="207" t="s">
        <v>1041</v>
      </c>
      <c r="F101" s="208" t="s">
        <v>1042</v>
      </c>
      <c r="G101" s="209" t="s">
        <v>1016</v>
      </c>
      <c r="H101" s="210">
        <v>1</v>
      </c>
      <c r="I101" s="211"/>
      <c r="J101" s="212">
        <f>ROUND(I101*H101,2)</f>
        <v>0</v>
      </c>
      <c r="K101" s="208" t="s">
        <v>19</v>
      </c>
      <c r="L101" s="46"/>
      <c r="M101" s="213" t="s">
        <v>19</v>
      </c>
      <c r="N101" s="214" t="s">
        <v>43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142</v>
      </c>
      <c r="AT101" s="217" t="s">
        <v>137</v>
      </c>
      <c r="AU101" s="217" t="s">
        <v>82</v>
      </c>
      <c r="AY101" s="19" t="s">
        <v>134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80</v>
      </c>
      <c r="BK101" s="218">
        <f>ROUND(I101*H101,2)</f>
        <v>0</v>
      </c>
      <c r="BL101" s="19" t="s">
        <v>142</v>
      </c>
      <c r="BM101" s="217" t="s">
        <v>1043</v>
      </c>
    </row>
    <row r="102" s="2" customFormat="1" ht="16.5" customHeight="1">
      <c r="A102" s="40"/>
      <c r="B102" s="41"/>
      <c r="C102" s="206" t="s">
        <v>8</v>
      </c>
      <c r="D102" s="206" t="s">
        <v>137</v>
      </c>
      <c r="E102" s="207" t="s">
        <v>1044</v>
      </c>
      <c r="F102" s="208" t="s">
        <v>1045</v>
      </c>
      <c r="G102" s="209" t="s">
        <v>1016</v>
      </c>
      <c r="H102" s="210">
        <v>8</v>
      </c>
      <c r="I102" s="211"/>
      <c r="J102" s="212">
        <f>ROUND(I102*H102,2)</f>
        <v>0</v>
      </c>
      <c r="K102" s="208" t="s">
        <v>19</v>
      </c>
      <c r="L102" s="46"/>
      <c r="M102" s="213" t="s">
        <v>19</v>
      </c>
      <c r="N102" s="214" t="s">
        <v>43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142</v>
      </c>
      <c r="AT102" s="217" t="s">
        <v>137</v>
      </c>
      <c r="AU102" s="217" t="s">
        <v>82</v>
      </c>
      <c r="AY102" s="19" t="s">
        <v>134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80</v>
      </c>
      <c r="BK102" s="218">
        <f>ROUND(I102*H102,2)</f>
        <v>0</v>
      </c>
      <c r="BL102" s="19" t="s">
        <v>142</v>
      </c>
      <c r="BM102" s="217" t="s">
        <v>1046</v>
      </c>
    </row>
    <row r="103" s="2" customFormat="1" ht="16.5" customHeight="1">
      <c r="A103" s="40"/>
      <c r="B103" s="41"/>
      <c r="C103" s="206" t="s">
        <v>207</v>
      </c>
      <c r="D103" s="206" t="s">
        <v>137</v>
      </c>
      <c r="E103" s="207" t="s">
        <v>1047</v>
      </c>
      <c r="F103" s="208" t="s">
        <v>1048</v>
      </c>
      <c r="G103" s="209" t="s">
        <v>1016</v>
      </c>
      <c r="H103" s="210">
        <v>14</v>
      </c>
      <c r="I103" s="211"/>
      <c r="J103" s="212">
        <f>ROUND(I103*H103,2)</f>
        <v>0</v>
      </c>
      <c r="K103" s="208" t="s">
        <v>19</v>
      </c>
      <c r="L103" s="46"/>
      <c r="M103" s="213" t="s">
        <v>19</v>
      </c>
      <c r="N103" s="214" t="s">
        <v>43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142</v>
      </c>
      <c r="AT103" s="217" t="s">
        <v>137</v>
      </c>
      <c r="AU103" s="217" t="s">
        <v>82</v>
      </c>
      <c r="AY103" s="19" t="s">
        <v>134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80</v>
      </c>
      <c r="BK103" s="218">
        <f>ROUND(I103*H103,2)</f>
        <v>0</v>
      </c>
      <c r="BL103" s="19" t="s">
        <v>142</v>
      </c>
      <c r="BM103" s="217" t="s">
        <v>1049</v>
      </c>
    </row>
    <row r="104" s="2" customFormat="1" ht="16.5" customHeight="1">
      <c r="A104" s="40"/>
      <c r="B104" s="41"/>
      <c r="C104" s="206" t="s">
        <v>211</v>
      </c>
      <c r="D104" s="206" t="s">
        <v>137</v>
      </c>
      <c r="E104" s="207" t="s">
        <v>1050</v>
      </c>
      <c r="F104" s="208" t="s">
        <v>1051</v>
      </c>
      <c r="G104" s="209" t="s">
        <v>1016</v>
      </c>
      <c r="H104" s="210">
        <v>1</v>
      </c>
      <c r="I104" s="211"/>
      <c r="J104" s="212">
        <f>ROUND(I104*H104,2)</f>
        <v>0</v>
      </c>
      <c r="K104" s="208" t="s">
        <v>19</v>
      </c>
      <c r="L104" s="46"/>
      <c r="M104" s="213" t="s">
        <v>19</v>
      </c>
      <c r="N104" s="214" t="s">
        <v>43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142</v>
      </c>
      <c r="AT104" s="217" t="s">
        <v>137</v>
      </c>
      <c r="AU104" s="217" t="s">
        <v>82</v>
      </c>
      <c r="AY104" s="19" t="s">
        <v>134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80</v>
      </c>
      <c r="BK104" s="218">
        <f>ROUND(I104*H104,2)</f>
        <v>0</v>
      </c>
      <c r="BL104" s="19" t="s">
        <v>142</v>
      </c>
      <c r="BM104" s="217" t="s">
        <v>1052</v>
      </c>
    </row>
    <row r="105" s="2" customFormat="1" ht="16.5" customHeight="1">
      <c r="A105" s="40"/>
      <c r="B105" s="41"/>
      <c r="C105" s="206" t="s">
        <v>225</v>
      </c>
      <c r="D105" s="206" t="s">
        <v>137</v>
      </c>
      <c r="E105" s="207" t="s">
        <v>1053</v>
      </c>
      <c r="F105" s="208" t="s">
        <v>1054</v>
      </c>
      <c r="G105" s="209" t="s">
        <v>1016</v>
      </c>
      <c r="H105" s="210">
        <v>1</v>
      </c>
      <c r="I105" s="211"/>
      <c r="J105" s="212">
        <f>ROUND(I105*H105,2)</f>
        <v>0</v>
      </c>
      <c r="K105" s="208" t="s">
        <v>19</v>
      </c>
      <c r="L105" s="46"/>
      <c r="M105" s="213" t="s">
        <v>19</v>
      </c>
      <c r="N105" s="214" t="s">
        <v>43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142</v>
      </c>
      <c r="AT105" s="217" t="s">
        <v>137</v>
      </c>
      <c r="AU105" s="217" t="s">
        <v>82</v>
      </c>
      <c r="AY105" s="19" t="s">
        <v>134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80</v>
      </c>
      <c r="BK105" s="218">
        <f>ROUND(I105*H105,2)</f>
        <v>0</v>
      </c>
      <c r="BL105" s="19" t="s">
        <v>142</v>
      </c>
      <c r="BM105" s="217" t="s">
        <v>1055</v>
      </c>
    </row>
    <row r="106" s="2" customFormat="1" ht="16.5" customHeight="1">
      <c r="A106" s="40"/>
      <c r="B106" s="41"/>
      <c r="C106" s="206" t="s">
        <v>231</v>
      </c>
      <c r="D106" s="206" t="s">
        <v>137</v>
      </c>
      <c r="E106" s="207" t="s">
        <v>1056</v>
      </c>
      <c r="F106" s="208" t="s">
        <v>1057</v>
      </c>
      <c r="G106" s="209" t="s">
        <v>588</v>
      </c>
      <c r="H106" s="210">
        <v>1</v>
      </c>
      <c r="I106" s="211"/>
      <c r="J106" s="212">
        <f>ROUND(I106*H106,2)</f>
        <v>0</v>
      </c>
      <c r="K106" s="208" t="s">
        <v>19</v>
      </c>
      <c r="L106" s="46"/>
      <c r="M106" s="213" t="s">
        <v>19</v>
      </c>
      <c r="N106" s="214" t="s">
        <v>43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142</v>
      </c>
      <c r="AT106" s="217" t="s">
        <v>137</v>
      </c>
      <c r="AU106" s="217" t="s">
        <v>82</v>
      </c>
      <c r="AY106" s="19" t="s">
        <v>134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80</v>
      </c>
      <c r="BK106" s="218">
        <f>ROUND(I106*H106,2)</f>
        <v>0</v>
      </c>
      <c r="BL106" s="19" t="s">
        <v>142</v>
      </c>
      <c r="BM106" s="217" t="s">
        <v>1058</v>
      </c>
    </row>
    <row r="107" s="2" customFormat="1" ht="16.5" customHeight="1">
      <c r="A107" s="40"/>
      <c r="B107" s="41"/>
      <c r="C107" s="206" t="s">
        <v>238</v>
      </c>
      <c r="D107" s="206" t="s">
        <v>137</v>
      </c>
      <c r="E107" s="207" t="s">
        <v>1059</v>
      </c>
      <c r="F107" s="208" t="s">
        <v>1060</v>
      </c>
      <c r="G107" s="209" t="s">
        <v>201</v>
      </c>
      <c r="H107" s="210">
        <v>30</v>
      </c>
      <c r="I107" s="211"/>
      <c r="J107" s="212">
        <f>ROUND(I107*H107,2)</f>
        <v>0</v>
      </c>
      <c r="K107" s="208" t="s">
        <v>19</v>
      </c>
      <c r="L107" s="46"/>
      <c r="M107" s="213" t="s">
        <v>19</v>
      </c>
      <c r="N107" s="214" t="s">
        <v>43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1007</v>
      </c>
      <c r="AT107" s="217" t="s">
        <v>137</v>
      </c>
      <c r="AU107" s="217" t="s">
        <v>82</v>
      </c>
      <c r="AY107" s="19" t="s">
        <v>134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80</v>
      </c>
      <c r="BK107" s="218">
        <f>ROUND(I107*H107,2)</f>
        <v>0</v>
      </c>
      <c r="BL107" s="19" t="s">
        <v>1007</v>
      </c>
      <c r="BM107" s="217" t="s">
        <v>1061</v>
      </c>
    </row>
    <row r="108" s="2" customFormat="1" ht="16.5" customHeight="1">
      <c r="A108" s="40"/>
      <c r="B108" s="41"/>
      <c r="C108" s="206" t="s">
        <v>247</v>
      </c>
      <c r="D108" s="206" t="s">
        <v>137</v>
      </c>
      <c r="E108" s="207" t="s">
        <v>1062</v>
      </c>
      <c r="F108" s="208" t="s">
        <v>1063</v>
      </c>
      <c r="G108" s="209" t="s">
        <v>201</v>
      </c>
      <c r="H108" s="210">
        <v>10</v>
      </c>
      <c r="I108" s="211"/>
      <c r="J108" s="212">
        <f>ROUND(I108*H108,2)</f>
        <v>0</v>
      </c>
      <c r="K108" s="208" t="s">
        <v>19</v>
      </c>
      <c r="L108" s="46"/>
      <c r="M108" s="213" t="s">
        <v>19</v>
      </c>
      <c r="N108" s="214" t="s">
        <v>43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1007</v>
      </c>
      <c r="AT108" s="217" t="s">
        <v>137</v>
      </c>
      <c r="AU108" s="217" t="s">
        <v>82</v>
      </c>
      <c r="AY108" s="19" t="s">
        <v>134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80</v>
      </c>
      <c r="BK108" s="218">
        <f>ROUND(I108*H108,2)</f>
        <v>0</v>
      </c>
      <c r="BL108" s="19" t="s">
        <v>1007</v>
      </c>
      <c r="BM108" s="217" t="s">
        <v>1064</v>
      </c>
    </row>
    <row r="109" s="2" customFormat="1" ht="16.5" customHeight="1">
      <c r="A109" s="40"/>
      <c r="B109" s="41"/>
      <c r="C109" s="206" t="s">
        <v>253</v>
      </c>
      <c r="D109" s="206" t="s">
        <v>137</v>
      </c>
      <c r="E109" s="207" t="s">
        <v>1065</v>
      </c>
      <c r="F109" s="208" t="s">
        <v>1066</v>
      </c>
      <c r="G109" s="209" t="s">
        <v>431</v>
      </c>
      <c r="H109" s="210">
        <v>20</v>
      </c>
      <c r="I109" s="211"/>
      <c r="J109" s="212">
        <f>ROUND(I109*H109,2)</f>
        <v>0</v>
      </c>
      <c r="K109" s="208" t="s">
        <v>19</v>
      </c>
      <c r="L109" s="46"/>
      <c r="M109" s="213" t="s">
        <v>19</v>
      </c>
      <c r="N109" s="214" t="s">
        <v>43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1007</v>
      </c>
      <c r="AT109" s="217" t="s">
        <v>137</v>
      </c>
      <c r="AU109" s="217" t="s">
        <v>82</v>
      </c>
      <c r="AY109" s="19" t="s">
        <v>134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80</v>
      </c>
      <c r="BK109" s="218">
        <f>ROUND(I109*H109,2)</f>
        <v>0</v>
      </c>
      <c r="BL109" s="19" t="s">
        <v>1007</v>
      </c>
      <c r="BM109" s="217" t="s">
        <v>1067</v>
      </c>
    </row>
    <row r="110" s="2" customFormat="1" ht="16.5" customHeight="1">
      <c r="A110" s="40"/>
      <c r="B110" s="41"/>
      <c r="C110" s="206" t="s">
        <v>259</v>
      </c>
      <c r="D110" s="206" t="s">
        <v>137</v>
      </c>
      <c r="E110" s="207" t="s">
        <v>1068</v>
      </c>
      <c r="F110" s="208" t="s">
        <v>1069</v>
      </c>
      <c r="G110" s="209" t="s">
        <v>431</v>
      </c>
      <c r="H110" s="210">
        <v>200</v>
      </c>
      <c r="I110" s="211"/>
      <c r="J110" s="212">
        <f>ROUND(I110*H110,2)</f>
        <v>0</v>
      </c>
      <c r="K110" s="208" t="s">
        <v>19</v>
      </c>
      <c r="L110" s="46"/>
      <c r="M110" s="213" t="s">
        <v>19</v>
      </c>
      <c r="N110" s="214" t="s">
        <v>43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1007</v>
      </c>
      <c r="AT110" s="217" t="s">
        <v>137</v>
      </c>
      <c r="AU110" s="217" t="s">
        <v>82</v>
      </c>
      <c r="AY110" s="19" t="s">
        <v>134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80</v>
      </c>
      <c r="BK110" s="218">
        <f>ROUND(I110*H110,2)</f>
        <v>0</v>
      </c>
      <c r="BL110" s="19" t="s">
        <v>1007</v>
      </c>
      <c r="BM110" s="217" t="s">
        <v>1070</v>
      </c>
    </row>
    <row r="111" s="2" customFormat="1" ht="16.5" customHeight="1">
      <c r="A111" s="40"/>
      <c r="B111" s="41"/>
      <c r="C111" s="206" t="s">
        <v>7</v>
      </c>
      <c r="D111" s="206" t="s">
        <v>137</v>
      </c>
      <c r="E111" s="207" t="s">
        <v>1071</v>
      </c>
      <c r="F111" s="208" t="s">
        <v>1072</v>
      </c>
      <c r="G111" s="209" t="s">
        <v>431</v>
      </c>
      <c r="H111" s="210">
        <v>95</v>
      </c>
      <c r="I111" s="211"/>
      <c r="J111" s="212">
        <f>ROUND(I111*H111,2)</f>
        <v>0</v>
      </c>
      <c r="K111" s="208" t="s">
        <v>19</v>
      </c>
      <c r="L111" s="46"/>
      <c r="M111" s="213" t="s">
        <v>19</v>
      </c>
      <c r="N111" s="214" t="s">
        <v>43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142</v>
      </c>
      <c r="AT111" s="217" t="s">
        <v>137</v>
      </c>
      <c r="AU111" s="217" t="s">
        <v>82</v>
      </c>
      <c r="AY111" s="19" t="s">
        <v>134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80</v>
      </c>
      <c r="BK111" s="218">
        <f>ROUND(I111*H111,2)</f>
        <v>0</v>
      </c>
      <c r="BL111" s="19" t="s">
        <v>142</v>
      </c>
      <c r="BM111" s="217" t="s">
        <v>1073</v>
      </c>
    </row>
    <row r="112" s="2" customFormat="1" ht="16.5" customHeight="1">
      <c r="A112" s="40"/>
      <c r="B112" s="41"/>
      <c r="C112" s="206" t="s">
        <v>269</v>
      </c>
      <c r="D112" s="206" t="s">
        <v>137</v>
      </c>
      <c r="E112" s="207" t="s">
        <v>1074</v>
      </c>
      <c r="F112" s="208" t="s">
        <v>1075</v>
      </c>
      <c r="G112" s="209" t="s">
        <v>201</v>
      </c>
      <c r="H112" s="210">
        <v>1</v>
      </c>
      <c r="I112" s="211"/>
      <c r="J112" s="212">
        <f>ROUND(I112*H112,2)</f>
        <v>0</v>
      </c>
      <c r="K112" s="208" t="s">
        <v>19</v>
      </c>
      <c r="L112" s="46"/>
      <c r="M112" s="213" t="s">
        <v>19</v>
      </c>
      <c r="N112" s="214" t="s">
        <v>43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142</v>
      </c>
      <c r="AT112" s="217" t="s">
        <v>137</v>
      </c>
      <c r="AU112" s="217" t="s">
        <v>82</v>
      </c>
      <c r="AY112" s="19" t="s">
        <v>134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80</v>
      </c>
      <c r="BK112" s="218">
        <f>ROUND(I112*H112,2)</f>
        <v>0</v>
      </c>
      <c r="BL112" s="19" t="s">
        <v>142</v>
      </c>
      <c r="BM112" s="217" t="s">
        <v>1076</v>
      </c>
    </row>
    <row r="113" s="12" customFormat="1" ht="22.8" customHeight="1">
      <c r="A113" s="12"/>
      <c r="B113" s="190"/>
      <c r="C113" s="191"/>
      <c r="D113" s="192" t="s">
        <v>71</v>
      </c>
      <c r="E113" s="204" t="s">
        <v>1077</v>
      </c>
      <c r="F113" s="204" t="s">
        <v>1078</v>
      </c>
      <c r="G113" s="191"/>
      <c r="H113" s="191"/>
      <c r="I113" s="194"/>
      <c r="J113" s="205">
        <f>BK113</f>
        <v>0</v>
      </c>
      <c r="K113" s="191"/>
      <c r="L113" s="196"/>
      <c r="M113" s="197"/>
      <c r="N113" s="198"/>
      <c r="O113" s="198"/>
      <c r="P113" s="199">
        <f>SUM(P114:P125)</f>
        <v>0</v>
      </c>
      <c r="Q113" s="198"/>
      <c r="R113" s="199">
        <f>SUM(R114:R125)</f>
        <v>0</v>
      </c>
      <c r="S113" s="198"/>
      <c r="T113" s="200">
        <f>SUM(T114:T125)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1" t="s">
        <v>142</v>
      </c>
      <c r="AT113" s="202" t="s">
        <v>71</v>
      </c>
      <c r="AU113" s="202" t="s">
        <v>80</v>
      </c>
      <c r="AY113" s="201" t="s">
        <v>134</v>
      </c>
      <c r="BK113" s="203">
        <f>SUM(BK114:BK125)</f>
        <v>0</v>
      </c>
    </row>
    <row r="114" s="2" customFormat="1" ht="16.5" customHeight="1">
      <c r="A114" s="40"/>
      <c r="B114" s="41"/>
      <c r="C114" s="206" t="s">
        <v>274</v>
      </c>
      <c r="D114" s="206" t="s">
        <v>137</v>
      </c>
      <c r="E114" s="207" t="s">
        <v>1079</v>
      </c>
      <c r="F114" s="208" t="s">
        <v>1080</v>
      </c>
      <c r="G114" s="209" t="s">
        <v>431</v>
      </c>
      <c r="H114" s="210">
        <v>26</v>
      </c>
      <c r="I114" s="211"/>
      <c r="J114" s="212">
        <f>ROUND(I114*H114,2)</f>
        <v>0</v>
      </c>
      <c r="K114" s="208" t="s">
        <v>19</v>
      </c>
      <c r="L114" s="46"/>
      <c r="M114" s="213" t="s">
        <v>19</v>
      </c>
      <c r="N114" s="214" t="s">
        <v>43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1007</v>
      </c>
      <c r="AT114" s="217" t="s">
        <v>137</v>
      </c>
      <c r="AU114" s="217" t="s">
        <v>82</v>
      </c>
      <c r="AY114" s="19" t="s">
        <v>134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80</v>
      </c>
      <c r="BK114" s="218">
        <f>ROUND(I114*H114,2)</f>
        <v>0</v>
      </c>
      <c r="BL114" s="19" t="s">
        <v>1007</v>
      </c>
      <c r="BM114" s="217" t="s">
        <v>1081</v>
      </c>
    </row>
    <row r="115" s="2" customFormat="1" ht="16.5" customHeight="1">
      <c r="A115" s="40"/>
      <c r="B115" s="41"/>
      <c r="C115" s="206" t="s">
        <v>282</v>
      </c>
      <c r="D115" s="206" t="s">
        <v>137</v>
      </c>
      <c r="E115" s="207" t="s">
        <v>1082</v>
      </c>
      <c r="F115" s="208" t="s">
        <v>1083</v>
      </c>
      <c r="G115" s="209" t="s">
        <v>431</v>
      </c>
      <c r="H115" s="210">
        <v>92</v>
      </c>
      <c r="I115" s="211"/>
      <c r="J115" s="212">
        <f>ROUND(I115*H115,2)</f>
        <v>0</v>
      </c>
      <c r="K115" s="208" t="s">
        <v>19</v>
      </c>
      <c r="L115" s="46"/>
      <c r="M115" s="213" t="s">
        <v>19</v>
      </c>
      <c r="N115" s="214" t="s">
        <v>43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1007</v>
      </c>
      <c r="AT115" s="217" t="s">
        <v>137</v>
      </c>
      <c r="AU115" s="217" t="s">
        <v>82</v>
      </c>
      <c r="AY115" s="19" t="s">
        <v>134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80</v>
      </c>
      <c r="BK115" s="218">
        <f>ROUND(I115*H115,2)</f>
        <v>0</v>
      </c>
      <c r="BL115" s="19" t="s">
        <v>1007</v>
      </c>
      <c r="BM115" s="217" t="s">
        <v>1084</v>
      </c>
    </row>
    <row r="116" s="2" customFormat="1" ht="16.5" customHeight="1">
      <c r="A116" s="40"/>
      <c r="B116" s="41"/>
      <c r="C116" s="206" t="s">
        <v>291</v>
      </c>
      <c r="D116" s="206" t="s">
        <v>137</v>
      </c>
      <c r="E116" s="207" t="s">
        <v>1085</v>
      </c>
      <c r="F116" s="208" t="s">
        <v>1086</v>
      </c>
      <c r="G116" s="209" t="s">
        <v>431</v>
      </c>
      <c r="H116" s="210">
        <v>22</v>
      </c>
      <c r="I116" s="211"/>
      <c r="J116" s="212">
        <f>ROUND(I116*H116,2)</f>
        <v>0</v>
      </c>
      <c r="K116" s="208" t="s">
        <v>19</v>
      </c>
      <c r="L116" s="46"/>
      <c r="M116" s="213" t="s">
        <v>19</v>
      </c>
      <c r="N116" s="214" t="s">
        <v>43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1007</v>
      </c>
      <c r="AT116" s="217" t="s">
        <v>137</v>
      </c>
      <c r="AU116" s="217" t="s">
        <v>82</v>
      </c>
      <c r="AY116" s="19" t="s">
        <v>134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80</v>
      </c>
      <c r="BK116" s="218">
        <f>ROUND(I116*H116,2)</f>
        <v>0</v>
      </c>
      <c r="BL116" s="19" t="s">
        <v>1007</v>
      </c>
      <c r="BM116" s="217" t="s">
        <v>1087</v>
      </c>
    </row>
    <row r="117" s="2" customFormat="1" ht="16.5" customHeight="1">
      <c r="A117" s="40"/>
      <c r="B117" s="41"/>
      <c r="C117" s="206" t="s">
        <v>296</v>
      </c>
      <c r="D117" s="206" t="s">
        <v>137</v>
      </c>
      <c r="E117" s="207" t="s">
        <v>1088</v>
      </c>
      <c r="F117" s="208" t="s">
        <v>1089</v>
      </c>
      <c r="G117" s="209" t="s">
        <v>431</v>
      </c>
      <c r="H117" s="210">
        <v>153</v>
      </c>
      <c r="I117" s="211"/>
      <c r="J117" s="212">
        <f>ROUND(I117*H117,2)</f>
        <v>0</v>
      </c>
      <c r="K117" s="208" t="s">
        <v>19</v>
      </c>
      <c r="L117" s="46"/>
      <c r="M117" s="213" t="s">
        <v>19</v>
      </c>
      <c r="N117" s="214" t="s">
        <v>43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1007</v>
      </c>
      <c r="AT117" s="217" t="s">
        <v>137</v>
      </c>
      <c r="AU117" s="217" t="s">
        <v>82</v>
      </c>
      <c r="AY117" s="19" t="s">
        <v>134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80</v>
      </c>
      <c r="BK117" s="218">
        <f>ROUND(I117*H117,2)</f>
        <v>0</v>
      </c>
      <c r="BL117" s="19" t="s">
        <v>1007</v>
      </c>
      <c r="BM117" s="217" t="s">
        <v>1090</v>
      </c>
    </row>
    <row r="118" s="2" customFormat="1" ht="16.5" customHeight="1">
      <c r="A118" s="40"/>
      <c r="B118" s="41"/>
      <c r="C118" s="206" t="s">
        <v>302</v>
      </c>
      <c r="D118" s="206" t="s">
        <v>137</v>
      </c>
      <c r="E118" s="207" t="s">
        <v>1091</v>
      </c>
      <c r="F118" s="208" t="s">
        <v>1092</v>
      </c>
      <c r="G118" s="209" t="s">
        <v>431</v>
      </c>
      <c r="H118" s="210">
        <v>298</v>
      </c>
      <c r="I118" s="211"/>
      <c r="J118" s="212">
        <f>ROUND(I118*H118,2)</f>
        <v>0</v>
      </c>
      <c r="K118" s="208" t="s">
        <v>19</v>
      </c>
      <c r="L118" s="46"/>
      <c r="M118" s="213" t="s">
        <v>19</v>
      </c>
      <c r="N118" s="214" t="s">
        <v>43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142</v>
      </c>
      <c r="AT118" s="217" t="s">
        <v>137</v>
      </c>
      <c r="AU118" s="217" t="s">
        <v>82</v>
      </c>
      <c r="AY118" s="19" t="s">
        <v>134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80</v>
      </c>
      <c r="BK118" s="218">
        <f>ROUND(I118*H118,2)</f>
        <v>0</v>
      </c>
      <c r="BL118" s="19" t="s">
        <v>142</v>
      </c>
      <c r="BM118" s="217" t="s">
        <v>1093</v>
      </c>
    </row>
    <row r="119" s="2" customFormat="1" ht="16.5" customHeight="1">
      <c r="A119" s="40"/>
      <c r="B119" s="41"/>
      <c r="C119" s="206" t="s">
        <v>309</v>
      </c>
      <c r="D119" s="206" t="s">
        <v>137</v>
      </c>
      <c r="E119" s="207" t="s">
        <v>1094</v>
      </c>
      <c r="F119" s="208" t="s">
        <v>1095</v>
      </c>
      <c r="G119" s="209" t="s">
        <v>431</v>
      </c>
      <c r="H119" s="210">
        <v>11</v>
      </c>
      <c r="I119" s="211"/>
      <c r="J119" s="212">
        <f>ROUND(I119*H119,2)</f>
        <v>0</v>
      </c>
      <c r="K119" s="208" t="s">
        <v>19</v>
      </c>
      <c r="L119" s="46"/>
      <c r="M119" s="213" t="s">
        <v>19</v>
      </c>
      <c r="N119" s="214" t="s">
        <v>43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142</v>
      </c>
      <c r="AT119" s="217" t="s">
        <v>137</v>
      </c>
      <c r="AU119" s="217" t="s">
        <v>82</v>
      </c>
      <c r="AY119" s="19" t="s">
        <v>134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80</v>
      </c>
      <c r="BK119" s="218">
        <f>ROUND(I119*H119,2)</f>
        <v>0</v>
      </c>
      <c r="BL119" s="19" t="s">
        <v>142</v>
      </c>
      <c r="BM119" s="217" t="s">
        <v>1096</v>
      </c>
    </row>
    <row r="120" s="2" customFormat="1" ht="16.5" customHeight="1">
      <c r="A120" s="40"/>
      <c r="B120" s="41"/>
      <c r="C120" s="206" t="s">
        <v>314</v>
      </c>
      <c r="D120" s="206" t="s">
        <v>137</v>
      </c>
      <c r="E120" s="207" t="s">
        <v>1097</v>
      </c>
      <c r="F120" s="208" t="s">
        <v>1098</v>
      </c>
      <c r="G120" s="209" t="s">
        <v>431</v>
      </c>
      <c r="H120" s="210">
        <v>11</v>
      </c>
      <c r="I120" s="211"/>
      <c r="J120" s="212">
        <f>ROUND(I120*H120,2)</f>
        <v>0</v>
      </c>
      <c r="K120" s="208" t="s">
        <v>19</v>
      </c>
      <c r="L120" s="46"/>
      <c r="M120" s="213" t="s">
        <v>19</v>
      </c>
      <c r="N120" s="214" t="s">
        <v>43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142</v>
      </c>
      <c r="AT120" s="217" t="s">
        <v>137</v>
      </c>
      <c r="AU120" s="217" t="s">
        <v>82</v>
      </c>
      <c r="AY120" s="19" t="s">
        <v>134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80</v>
      </c>
      <c r="BK120" s="218">
        <f>ROUND(I120*H120,2)</f>
        <v>0</v>
      </c>
      <c r="BL120" s="19" t="s">
        <v>142</v>
      </c>
      <c r="BM120" s="217" t="s">
        <v>1099</v>
      </c>
    </row>
    <row r="121" s="2" customFormat="1" ht="16.5" customHeight="1">
      <c r="A121" s="40"/>
      <c r="B121" s="41"/>
      <c r="C121" s="206" t="s">
        <v>321</v>
      </c>
      <c r="D121" s="206" t="s">
        <v>137</v>
      </c>
      <c r="E121" s="207" t="s">
        <v>1100</v>
      </c>
      <c r="F121" s="208" t="s">
        <v>1101</v>
      </c>
      <c r="G121" s="209" t="s">
        <v>431</v>
      </c>
      <c r="H121" s="210">
        <v>26</v>
      </c>
      <c r="I121" s="211"/>
      <c r="J121" s="212">
        <f>ROUND(I121*H121,2)</f>
        <v>0</v>
      </c>
      <c r="K121" s="208" t="s">
        <v>19</v>
      </c>
      <c r="L121" s="46"/>
      <c r="M121" s="213" t="s">
        <v>19</v>
      </c>
      <c r="N121" s="214" t="s">
        <v>43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142</v>
      </c>
      <c r="AT121" s="217" t="s">
        <v>137</v>
      </c>
      <c r="AU121" s="217" t="s">
        <v>82</v>
      </c>
      <c r="AY121" s="19" t="s">
        <v>134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80</v>
      </c>
      <c r="BK121" s="218">
        <f>ROUND(I121*H121,2)</f>
        <v>0</v>
      </c>
      <c r="BL121" s="19" t="s">
        <v>142</v>
      </c>
      <c r="BM121" s="217" t="s">
        <v>1102</v>
      </c>
    </row>
    <row r="122" s="2" customFormat="1" ht="16.5" customHeight="1">
      <c r="A122" s="40"/>
      <c r="B122" s="41"/>
      <c r="C122" s="206" t="s">
        <v>326</v>
      </c>
      <c r="D122" s="206" t="s">
        <v>137</v>
      </c>
      <c r="E122" s="207" t="s">
        <v>1103</v>
      </c>
      <c r="F122" s="208" t="s">
        <v>1104</v>
      </c>
      <c r="G122" s="209" t="s">
        <v>431</v>
      </c>
      <c r="H122" s="210">
        <v>52</v>
      </c>
      <c r="I122" s="211"/>
      <c r="J122" s="212">
        <f>ROUND(I122*H122,2)</f>
        <v>0</v>
      </c>
      <c r="K122" s="208" t="s">
        <v>19</v>
      </c>
      <c r="L122" s="46"/>
      <c r="M122" s="213" t="s">
        <v>19</v>
      </c>
      <c r="N122" s="214" t="s">
        <v>43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142</v>
      </c>
      <c r="AT122" s="217" t="s">
        <v>137</v>
      </c>
      <c r="AU122" s="217" t="s">
        <v>82</v>
      </c>
      <c r="AY122" s="19" t="s">
        <v>134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80</v>
      </c>
      <c r="BK122" s="218">
        <f>ROUND(I122*H122,2)</f>
        <v>0</v>
      </c>
      <c r="BL122" s="19" t="s">
        <v>142</v>
      </c>
      <c r="BM122" s="217" t="s">
        <v>1105</v>
      </c>
    </row>
    <row r="123" s="2" customFormat="1" ht="16.5" customHeight="1">
      <c r="A123" s="40"/>
      <c r="B123" s="41"/>
      <c r="C123" s="206" t="s">
        <v>299</v>
      </c>
      <c r="D123" s="206" t="s">
        <v>137</v>
      </c>
      <c r="E123" s="207" t="s">
        <v>1106</v>
      </c>
      <c r="F123" s="208" t="s">
        <v>1107</v>
      </c>
      <c r="G123" s="209" t="s">
        <v>431</v>
      </c>
      <c r="H123" s="210">
        <v>561</v>
      </c>
      <c r="I123" s="211"/>
      <c r="J123" s="212">
        <f>ROUND(I123*H123,2)</f>
        <v>0</v>
      </c>
      <c r="K123" s="208" t="s">
        <v>19</v>
      </c>
      <c r="L123" s="46"/>
      <c r="M123" s="213" t="s">
        <v>19</v>
      </c>
      <c r="N123" s="214" t="s">
        <v>43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142</v>
      </c>
      <c r="AT123" s="217" t="s">
        <v>137</v>
      </c>
      <c r="AU123" s="217" t="s">
        <v>82</v>
      </c>
      <c r="AY123" s="19" t="s">
        <v>134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80</v>
      </c>
      <c r="BK123" s="218">
        <f>ROUND(I123*H123,2)</f>
        <v>0</v>
      </c>
      <c r="BL123" s="19" t="s">
        <v>142</v>
      </c>
      <c r="BM123" s="217" t="s">
        <v>1108</v>
      </c>
    </row>
    <row r="124" s="2" customFormat="1" ht="16.5" customHeight="1">
      <c r="A124" s="40"/>
      <c r="B124" s="41"/>
      <c r="C124" s="206" t="s">
        <v>339</v>
      </c>
      <c r="D124" s="206" t="s">
        <v>137</v>
      </c>
      <c r="E124" s="207" t="s">
        <v>1109</v>
      </c>
      <c r="F124" s="208" t="s">
        <v>1110</v>
      </c>
      <c r="G124" s="209" t="s">
        <v>431</v>
      </c>
      <c r="H124" s="210">
        <v>2</v>
      </c>
      <c r="I124" s="211"/>
      <c r="J124" s="212">
        <f>ROUND(I124*H124,2)</f>
        <v>0</v>
      </c>
      <c r="K124" s="208" t="s">
        <v>19</v>
      </c>
      <c r="L124" s="46"/>
      <c r="M124" s="213" t="s">
        <v>19</v>
      </c>
      <c r="N124" s="214" t="s">
        <v>43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142</v>
      </c>
      <c r="AT124" s="217" t="s">
        <v>137</v>
      </c>
      <c r="AU124" s="217" t="s">
        <v>82</v>
      </c>
      <c r="AY124" s="19" t="s">
        <v>134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80</v>
      </c>
      <c r="BK124" s="218">
        <f>ROUND(I124*H124,2)</f>
        <v>0</v>
      </c>
      <c r="BL124" s="19" t="s">
        <v>142</v>
      </c>
      <c r="BM124" s="217" t="s">
        <v>1111</v>
      </c>
    </row>
    <row r="125" s="2" customFormat="1" ht="16.5" customHeight="1">
      <c r="A125" s="40"/>
      <c r="B125" s="41"/>
      <c r="C125" s="206" t="s">
        <v>344</v>
      </c>
      <c r="D125" s="206" t="s">
        <v>137</v>
      </c>
      <c r="E125" s="207" t="s">
        <v>1112</v>
      </c>
      <c r="F125" s="208" t="s">
        <v>1113</v>
      </c>
      <c r="G125" s="209" t="s">
        <v>201</v>
      </c>
      <c r="H125" s="210">
        <v>2</v>
      </c>
      <c r="I125" s="211"/>
      <c r="J125" s="212">
        <f>ROUND(I125*H125,2)</f>
        <v>0</v>
      </c>
      <c r="K125" s="208" t="s">
        <v>19</v>
      </c>
      <c r="L125" s="46"/>
      <c r="M125" s="213" t="s">
        <v>19</v>
      </c>
      <c r="N125" s="214" t="s">
        <v>43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142</v>
      </c>
      <c r="AT125" s="217" t="s">
        <v>137</v>
      </c>
      <c r="AU125" s="217" t="s">
        <v>82</v>
      </c>
      <c r="AY125" s="19" t="s">
        <v>134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80</v>
      </c>
      <c r="BK125" s="218">
        <f>ROUND(I125*H125,2)</f>
        <v>0</v>
      </c>
      <c r="BL125" s="19" t="s">
        <v>142</v>
      </c>
      <c r="BM125" s="217" t="s">
        <v>1114</v>
      </c>
    </row>
    <row r="126" s="12" customFormat="1" ht="22.8" customHeight="1">
      <c r="A126" s="12"/>
      <c r="B126" s="190"/>
      <c r="C126" s="191"/>
      <c r="D126" s="192" t="s">
        <v>71</v>
      </c>
      <c r="E126" s="204" t="s">
        <v>1115</v>
      </c>
      <c r="F126" s="204" t="s">
        <v>1116</v>
      </c>
      <c r="G126" s="191"/>
      <c r="H126" s="191"/>
      <c r="I126" s="194"/>
      <c r="J126" s="205">
        <f>BK126</f>
        <v>0</v>
      </c>
      <c r="K126" s="191"/>
      <c r="L126" s="196"/>
      <c r="M126" s="197"/>
      <c r="N126" s="198"/>
      <c r="O126" s="198"/>
      <c r="P126" s="199">
        <f>SUM(P127:P141)</f>
        <v>0</v>
      </c>
      <c r="Q126" s="198"/>
      <c r="R126" s="199">
        <f>SUM(R127:R141)</f>
        <v>0</v>
      </c>
      <c r="S126" s="198"/>
      <c r="T126" s="200">
        <f>SUM(T127:T141)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1" t="s">
        <v>142</v>
      </c>
      <c r="AT126" s="202" t="s">
        <v>71</v>
      </c>
      <c r="AU126" s="202" t="s">
        <v>80</v>
      </c>
      <c r="AY126" s="201" t="s">
        <v>134</v>
      </c>
      <c r="BK126" s="203">
        <f>SUM(BK127:BK141)</f>
        <v>0</v>
      </c>
    </row>
    <row r="127" s="2" customFormat="1" ht="16.5" customHeight="1">
      <c r="A127" s="40"/>
      <c r="B127" s="41"/>
      <c r="C127" s="206" t="s">
        <v>349</v>
      </c>
      <c r="D127" s="206" t="s">
        <v>137</v>
      </c>
      <c r="E127" s="207" t="s">
        <v>1117</v>
      </c>
      <c r="F127" s="208" t="s">
        <v>1118</v>
      </c>
      <c r="G127" s="209" t="s">
        <v>431</v>
      </c>
      <c r="H127" s="210">
        <v>72.400000000000006</v>
      </c>
      <c r="I127" s="211"/>
      <c r="J127" s="212">
        <f>ROUND(I127*H127,2)</f>
        <v>0</v>
      </c>
      <c r="K127" s="208" t="s">
        <v>19</v>
      </c>
      <c r="L127" s="46"/>
      <c r="M127" s="213" t="s">
        <v>19</v>
      </c>
      <c r="N127" s="214" t="s">
        <v>43</v>
      </c>
      <c r="O127" s="86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1007</v>
      </c>
      <c r="AT127" s="217" t="s">
        <v>137</v>
      </c>
      <c r="AU127" s="217" t="s">
        <v>82</v>
      </c>
      <c r="AY127" s="19" t="s">
        <v>134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80</v>
      </c>
      <c r="BK127" s="218">
        <f>ROUND(I127*H127,2)</f>
        <v>0</v>
      </c>
      <c r="BL127" s="19" t="s">
        <v>1007</v>
      </c>
      <c r="BM127" s="217" t="s">
        <v>1119</v>
      </c>
    </row>
    <row r="128" s="2" customFormat="1" ht="16.5" customHeight="1">
      <c r="A128" s="40"/>
      <c r="B128" s="41"/>
      <c r="C128" s="206" t="s">
        <v>354</v>
      </c>
      <c r="D128" s="206" t="s">
        <v>137</v>
      </c>
      <c r="E128" s="207" t="s">
        <v>1120</v>
      </c>
      <c r="F128" s="208" t="s">
        <v>1121</v>
      </c>
      <c r="G128" s="209" t="s">
        <v>1016</v>
      </c>
      <c r="H128" s="210">
        <v>3</v>
      </c>
      <c r="I128" s="211"/>
      <c r="J128" s="212">
        <f>ROUND(I128*H128,2)</f>
        <v>0</v>
      </c>
      <c r="K128" s="208" t="s">
        <v>19</v>
      </c>
      <c r="L128" s="46"/>
      <c r="M128" s="213" t="s">
        <v>19</v>
      </c>
      <c r="N128" s="214" t="s">
        <v>43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142</v>
      </c>
      <c r="AT128" s="217" t="s">
        <v>137</v>
      </c>
      <c r="AU128" s="217" t="s">
        <v>82</v>
      </c>
      <c r="AY128" s="19" t="s">
        <v>134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80</v>
      </c>
      <c r="BK128" s="218">
        <f>ROUND(I128*H128,2)</f>
        <v>0</v>
      </c>
      <c r="BL128" s="19" t="s">
        <v>142</v>
      </c>
      <c r="BM128" s="217" t="s">
        <v>1122</v>
      </c>
    </row>
    <row r="129" s="2" customFormat="1" ht="16.5" customHeight="1">
      <c r="A129" s="40"/>
      <c r="B129" s="41"/>
      <c r="C129" s="206" t="s">
        <v>359</v>
      </c>
      <c r="D129" s="206" t="s">
        <v>137</v>
      </c>
      <c r="E129" s="207" t="s">
        <v>1123</v>
      </c>
      <c r="F129" s="208" t="s">
        <v>1124</v>
      </c>
      <c r="G129" s="209" t="s">
        <v>1016</v>
      </c>
      <c r="H129" s="210">
        <v>3</v>
      </c>
      <c r="I129" s="211"/>
      <c r="J129" s="212">
        <f>ROUND(I129*H129,2)</f>
        <v>0</v>
      </c>
      <c r="K129" s="208" t="s">
        <v>19</v>
      </c>
      <c r="L129" s="46"/>
      <c r="M129" s="213" t="s">
        <v>19</v>
      </c>
      <c r="N129" s="214" t="s">
        <v>43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142</v>
      </c>
      <c r="AT129" s="217" t="s">
        <v>137</v>
      </c>
      <c r="AU129" s="217" t="s">
        <v>82</v>
      </c>
      <c r="AY129" s="19" t="s">
        <v>134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80</v>
      </c>
      <c r="BK129" s="218">
        <f>ROUND(I129*H129,2)</f>
        <v>0</v>
      </c>
      <c r="BL129" s="19" t="s">
        <v>142</v>
      </c>
      <c r="BM129" s="217" t="s">
        <v>1125</v>
      </c>
    </row>
    <row r="130" s="2" customFormat="1" ht="16.5" customHeight="1">
      <c r="A130" s="40"/>
      <c r="B130" s="41"/>
      <c r="C130" s="206" t="s">
        <v>364</v>
      </c>
      <c r="D130" s="206" t="s">
        <v>137</v>
      </c>
      <c r="E130" s="207" t="s">
        <v>1126</v>
      </c>
      <c r="F130" s="208" t="s">
        <v>1127</v>
      </c>
      <c r="G130" s="209" t="s">
        <v>1016</v>
      </c>
      <c r="H130" s="210">
        <v>2</v>
      </c>
      <c r="I130" s="211"/>
      <c r="J130" s="212">
        <f>ROUND(I130*H130,2)</f>
        <v>0</v>
      </c>
      <c r="K130" s="208" t="s">
        <v>19</v>
      </c>
      <c r="L130" s="46"/>
      <c r="M130" s="213" t="s">
        <v>19</v>
      </c>
      <c r="N130" s="214" t="s">
        <v>43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142</v>
      </c>
      <c r="AT130" s="217" t="s">
        <v>137</v>
      </c>
      <c r="AU130" s="217" t="s">
        <v>82</v>
      </c>
      <c r="AY130" s="19" t="s">
        <v>134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80</v>
      </c>
      <c r="BK130" s="218">
        <f>ROUND(I130*H130,2)</f>
        <v>0</v>
      </c>
      <c r="BL130" s="19" t="s">
        <v>142</v>
      </c>
      <c r="BM130" s="217" t="s">
        <v>1128</v>
      </c>
    </row>
    <row r="131" s="2" customFormat="1" ht="16.5" customHeight="1">
      <c r="A131" s="40"/>
      <c r="B131" s="41"/>
      <c r="C131" s="206" t="s">
        <v>369</v>
      </c>
      <c r="D131" s="206" t="s">
        <v>137</v>
      </c>
      <c r="E131" s="207" t="s">
        <v>1129</v>
      </c>
      <c r="F131" s="208" t="s">
        <v>1130</v>
      </c>
      <c r="G131" s="209" t="s">
        <v>1016</v>
      </c>
      <c r="H131" s="210">
        <v>2</v>
      </c>
      <c r="I131" s="211"/>
      <c r="J131" s="212">
        <f>ROUND(I131*H131,2)</f>
        <v>0</v>
      </c>
      <c r="K131" s="208" t="s">
        <v>19</v>
      </c>
      <c r="L131" s="46"/>
      <c r="M131" s="213" t="s">
        <v>19</v>
      </c>
      <c r="N131" s="214" t="s">
        <v>43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142</v>
      </c>
      <c r="AT131" s="217" t="s">
        <v>137</v>
      </c>
      <c r="AU131" s="217" t="s">
        <v>82</v>
      </c>
      <c r="AY131" s="19" t="s">
        <v>134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80</v>
      </c>
      <c r="BK131" s="218">
        <f>ROUND(I131*H131,2)</f>
        <v>0</v>
      </c>
      <c r="BL131" s="19" t="s">
        <v>142</v>
      </c>
      <c r="BM131" s="217" t="s">
        <v>1131</v>
      </c>
    </row>
    <row r="132" s="2" customFormat="1" ht="16.5" customHeight="1">
      <c r="A132" s="40"/>
      <c r="B132" s="41"/>
      <c r="C132" s="206" t="s">
        <v>373</v>
      </c>
      <c r="D132" s="206" t="s">
        <v>137</v>
      </c>
      <c r="E132" s="207" t="s">
        <v>1132</v>
      </c>
      <c r="F132" s="208" t="s">
        <v>1133</v>
      </c>
      <c r="G132" s="209" t="s">
        <v>1016</v>
      </c>
      <c r="H132" s="210">
        <v>10</v>
      </c>
      <c r="I132" s="211"/>
      <c r="J132" s="212">
        <f>ROUND(I132*H132,2)</f>
        <v>0</v>
      </c>
      <c r="K132" s="208" t="s">
        <v>19</v>
      </c>
      <c r="L132" s="46"/>
      <c r="M132" s="213" t="s">
        <v>19</v>
      </c>
      <c r="N132" s="214" t="s">
        <v>43</v>
      </c>
      <c r="O132" s="86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142</v>
      </c>
      <c r="AT132" s="217" t="s">
        <v>137</v>
      </c>
      <c r="AU132" s="217" t="s">
        <v>82</v>
      </c>
      <c r="AY132" s="19" t="s">
        <v>134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80</v>
      </c>
      <c r="BK132" s="218">
        <f>ROUND(I132*H132,2)</f>
        <v>0</v>
      </c>
      <c r="BL132" s="19" t="s">
        <v>142</v>
      </c>
      <c r="BM132" s="217" t="s">
        <v>1134</v>
      </c>
    </row>
    <row r="133" s="2" customFormat="1" ht="16.5" customHeight="1">
      <c r="A133" s="40"/>
      <c r="B133" s="41"/>
      <c r="C133" s="206" t="s">
        <v>378</v>
      </c>
      <c r="D133" s="206" t="s">
        <v>137</v>
      </c>
      <c r="E133" s="207" t="s">
        <v>1135</v>
      </c>
      <c r="F133" s="208" t="s">
        <v>1136</v>
      </c>
      <c r="G133" s="209" t="s">
        <v>1016</v>
      </c>
      <c r="H133" s="210">
        <v>3</v>
      </c>
      <c r="I133" s="211"/>
      <c r="J133" s="212">
        <f>ROUND(I133*H133,2)</f>
        <v>0</v>
      </c>
      <c r="K133" s="208" t="s">
        <v>19</v>
      </c>
      <c r="L133" s="46"/>
      <c r="M133" s="213" t="s">
        <v>19</v>
      </c>
      <c r="N133" s="214" t="s">
        <v>43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142</v>
      </c>
      <c r="AT133" s="217" t="s">
        <v>137</v>
      </c>
      <c r="AU133" s="217" t="s">
        <v>82</v>
      </c>
      <c r="AY133" s="19" t="s">
        <v>134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80</v>
      </c>
      <c r="BK133" s="218">
        <f>ROUND(I133*H133,2)</f>
        <v>0</v>
      </c>
      <c r="BL133" s="19" t="s">
        <v>142</v>
      </c>
      <c r="BM133" s="217" t="s">
        <v>1137</v>
      </c>
    </row>
    <row r="134" s="2" customFormat="1" ht="16.5" customHeight="1">
      <c r="A134" s="40"/>
      <c r="B134" s="41"/>
      <c r="C134" s="206" t="s">
        <v>382</v>
      </c>
      <c r="D134" s="206" t="s">
        <v>137</v>
      </c>
      <c r="E134" s="207" t="s">
        <v>1138</v>
      </c>
      <c r="F134" s="208" t="s">
        <v>1139</v>
      </c>
      <c r="G134" s="209" t="s">
        <v>1016</v>
      </c>
      <c r="H134" s="210">
        <v>42</v>
      </c>
      <c r="I134" s="211"/>
      <c r="J134" s="212">
        <f>ROUND(I134*H134,2)</f>
        <v>0</v>
      </c>
      <c r="K134" s="208" t="s">
        <v>19</v>
      </c>
      <c r="L134" s="46"/>
      <c r="M134" s="213" t="s">
        <v>19</v>
      </c>
      <c r="N134" s="214" t="s">
        <v>43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142</v>
      </c>
      <c r="AT134" s="217" t="s">
        <v>137</v>
      </c>
      <c r="AU134" s="217" t="s">
        <v>82</v>
      </c>
      <c r="AY134" s="19" t="s">
        <v>134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80</v>
      </c>
      <c r="BK134" s="218">
        <f>ROUND(I134*H134,2)</f>
        <v>0</v>
      </c>
      <c r="BL134" s="19" t="s">
        <v>142</v>
      </c>
      <c r="BM134" s="217" t="s">
        <v>1140</v>
      </c>
    </row>
    <row r="135" s="2" customFormat="1" ht="16.5" customHeight="1">
      <c r="A135" s="40"/>
      <c r="B135" s="41"/>
      <c r="C135" s="206" t="s">
        <v>387</v>
      </c>
      <c r="D135" s="206" t="s">
        <v>137</v>
      </c>
      <c r="E135" s="207" t="s">
        <v>1141</v>
      </c>
      <c r="F135" s="208" t="s">
        <v>1142</v>
      </c>
      <c r="G135" s="209" t="s">
        <v>1016</v>
      </c>
      <c r="H135" s="210">
        <v>4</v>
      </c>
      <c r="I135" s="211"/>
      <c r="J135" s="212">
        <f>ROUND(I135*H135,2)</f>
        <v>0</v>
      </c>
      <c r="K135" s="208" t="s">
        <v>19</v>
      </c>
      <c r="L135" s="46"/>
      <c r="M135" s="213" t="s">
        <v>19</v>
      </c>
      <c r="N135" s="214" t="s">
        <v>43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142</v>
      </c>
      <c r="AT135" s="217" t="s">
        <v>137</v>
      </c>
      <c r="AU135" s="217" t="s">
        <v>82</v>
      </c>
      <c r="AY135" s="19" t="s">
        <v>134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80</v>
      </c>
      <c r="BK135" s="218">
        <f>ROUND(I135*H135,2)</f>
        <v>0</v>
      </c>
      <c r="BL135" s="19" t="s">
        <v>142</v>
      </c>
      <c r="BM135" s="217" t="s">
        <v>1143</v>
      </c>
    </row>
    <row r="136" s="2" customFormat="1" ht="16.5" customHeight="1">
      <c r="A136" s="40"/>
      <c r="B136" s="41"/>
      <c r="C136" s="206" t="s">
        <v>391</v>
      </c>
      <c r="D136" s="206" t="s">
        <v>137</v>
      </c>
      <c r="E136" s="207" t="s">
        <v>1144</v>
      </c>
      <c r="F136" s="208" t="s">
        <v>1145</v>
      </c>
      <c r="G136" s="209" t="s">
        <v>1016</v>
      </c>
      <c r="H136" s="210">
        <v>3</v>
      </c>
      <c r="I136" s="211"/>
      <c r="J136" s="212">
        <f>ROUND(I136*H136,2)</f>
        <v>0</v>
      </c>
      <c r="K136" s="208" t="s">
        <v>19</v>
      </c>
      <c r="L136" s="46"/>
      <c r="M136" s="213" t="s">
        <v>19</v>
      </c>
      <c r="N136" s="214" t="s">
        <v>43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142</v>
      </c>
      <c r="AT136" s="217" t="s">
        <v>137</v>
      </c>
      <c r="AU136" s="217" t="s">
        <v>82</v>
      </c>
      <c r="AY136" s="19" t="s">
        <v>134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80</v>
      </c>
      <c r="BK136" s="218">
        <f>ROUND(I136*H136,2)</f>
        <v>0</v>
      </c>
      <c r="BL136" s="19" t="s">
        <v>142</v>
      </c>
      <c r="BM136" s="217" t="s">
        <v>1146</v>
      </c>
    </row>
    <row r="137" s="2" customFormat="1" ht="16.5" customHeight="1">
      <c r="A137" s="40"/>
      <c r="B137" s="41"/>
      <c r="C137" s="206" t="s">
        <v>396</v>
      </c>
      <c r="D137" s="206" t="s">
        <v>137</v>
      </c>
      <c r="E137" s="207" t="s">
        <v>1147</v>
      </c>
      <c r="F137" s="208" t="s">
        <v>1148</v>
      </c>
      <c r="G137" s="209" t="s">
        <v>1016</v>
      </c>
      <c r="H137" s="210">
        <v>3</v>
      </c>
      <c r="I137" s="211"/>
      <c r="J137" s="212">
        <f>ROUND(I137*H137,2)</f>
        <v>0</v>
      </c>
      <c r="K137" s="208" t="s">
        <v>19</v>
      </c>
      <c r="L137" s="46"/>
      <c r="M137" s="213" t="s">
        <v>19</v>
      </c>
      <c r="N137" s="214" t="s">
        <v>43</v>
      </c>
      <c r="O137" s="86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142</v>
      </c>
      <c r="AT137" s="217" t="s">
        <v>137</v>
      </c>
      <c r="AU137" s="217" t="s">
        <v>82</v>
      </c>
      <c r="AY137" s="19" t="s">
        <v>134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80</v>
      </c>
      <c r="BK137" s="218">
        <f>ROUND(I137*H137,2)</f>
        <v>0</v>
      </c>
      <c r="BL137" s="19" t="s">
        <v>142</v>
      </c>
      <c r="BM137" s="217" t="s">
        <v>1149</v>
      </c>
    </row>
    <row r="138" s="2" customFormat="1" ht="16.5" customHeight="1">
      <c r="A138" s="40"/>
      <c r="B138" s="41"/>
      <c r="C138" s="206" t="s">
        <v>400</v>
      </c>
      <c r="D138" s="206" t="s">
        <v>137</v>
      </c>
      <c r="E138" s="207" t="s">
        <v>1150</v>
      </c>
      <c r="F138" s="208" t="s">
        <v>1151</v>
      </c>
      <c r="G138" s="209" t="s">
        <v>1016</v>
      </c>
      <c r="H138" s="210">
        <v>3</v>
      </c>
      <c r="I138" s="211"/>
      <c r="J138" s="212">
        <f>ROUND(I138*H138,2)</f>
        <v>0</v>
      </c>
      <c r="K138" s="208" t="s">
        <v>19</v>
      </c>
      <c r="L138" s="46"/>
      <c r="M138" s="213" t="s">
        <v>19</v>
      </c>
      <c r="N138" s="214" t="s">
        <v>43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142</v>
      </c>
      <c r="AT138" s="217" t="s">
        <v>137</v>
      </c>
      <c r="AU138" s="217" t="s">
        <v>82</v>
      </c>
      <c r="AY138" s="19" t="s">
        <v>134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80</v>
      </c>
      <c r="BK138" s="218">
        <f>ROUND(I138*H138,2)</f>
        <v>0</v>
      </c>
      <c r="BL138" s="19" t="s">
        <v>142</v>
      </c>
      <c r="BM138" s="217" t="s">
        <v>1152</v>
      </c>
    </row>
    <row r="139" s="2" customFormat="1" ht="16.5" customHeight="1">
      <c r="A139" s="40"/>
      <c r="B139" s="41"/>
      <c r="C139" s="206" t="s">
        <v>404</v>
      </c>
      <c r="D139" s="206" t="s">
        <v>137</v>
      </c>
      <c r="E139" s="207" t="s">
        <v>1153</v>
      </c>
      <c r="F139" s="208" t="s">
        <v>1154</v>
      </c>
      <c r="G139" s="209" t="s">
        <v>588</v>
      </c>
      <c r="H139" s="210">
        <v>2</v>
      </c>
      <c r="I139" s="211"/>
      <c r="J139" s="212">
        <f>ROUND(I139*H139,2)</f>
        <v>0</v>
      </c>
      <c r="K139" s="208" t="s">
        <v>19</v>
      </c>
      <c r="L139" s="46"/>
      <c r="M139" s="213" t="s">
        <v>19</v>
      </c>
      <c r="N139" s="214" t="s">
        <v>43</v>
      </c>
      <c r="O139" s="86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142</v>
      </c>
      <c r="AT139" s="217" t="s">
        <v>137</v>
      </c>
      <c r="AU139" s="217" t="s">
        <v>82</v>
      </c>
      <c r="AY139" s="19" t="s">
        <v>134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80</v>
      </c>
      <c r="BK139" s="218">
        <f>ROUND(I139*H139,2)</f>
        <v>0</v>
      </c>
      <c r="BL139" s="19" t="s">
        <v>142</v>
      </c>
      <c r="BM139" s="217" t="s">
        <v>1155</v>
      </c>
    </row>
    <row r="140" s="2" customFormat="1" ht="16.5" customHeight="1">
      <c r="A140" s="40"/>
      <c r="B140" s="41"/>
      <c r="C140" s="206" t="s">
        <v>409</v>
      </c>
      <c r="D140" s="206" t="s">
        <v>137</v>
      </c>
      <c r="E140" s="207" t="s">
        <v>1156</v>
      </c>
      <c r="F140" s="208" t="s">
        <v>1157</v>
      </c>
      <c r="G140" s="209" t="s">
        <v>588</v>
      </c>
      <c r="H140" s="210">
        <v>1</v>
      </c>
      <c r="I140" s="211"/>
      <c r="J140" s="212">
        <f>ROUND(I140*H140,2)</f>
        <v>0</v>
      </c>
      <c r="K140" s="208" t="s">
        <v>19</v>
      </c>
      <c r="L140" s="46"/>
      <c r="M140" s="213" t="s">
        <v>19</v>
      </c>
      <c r="N140" s="214" t="s">
        <v>43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142</v>
      </c>
      <c r="AT140" s="217" t="s">
        <v>137</v>
      </c>
      <c r="AU140" s="217" t="s">
        <v>82</v>
      </c>
      <c r="AY140" s="19" t="s">
        <v>134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80</v>
      </c>
      <c r="BK140" s="218">
        <f>ROUND(I140*H140,2)</f>
        <v>0</v>
      </c>
      <c r="BL140" s="19" t="s">
        <v>142</v>
      </c>
      <c r="BM140" s="217" t="s">
        <v>1158</v>
      </c>
    </row>
    <row r="141" s="2" customFormat="1" ht="16.5" customHeight="1">
      <c r="A141" s="40"/>
      <c r="B141" s="41"/>
      <c r="C141" s="206" t="s">
        <v>413</v>
      </c>
      <c r="D141" s="206" t="s">
        <v>137</v>
      </c>
      <c r="E141" s="207" t="s">
        <v>1159</v>
      </c>
      <c r="F141" s="208" t="s">
        <v>1160</v>
      </c>
      <c r="G141" s="209" t="s">
        <v>588</v>
      </c>
      <c r="H141" s="210">
        <v>1</v>
      </c>
      <c r="I141" s="211"/>
      <c r="J141" s="212">
        <f>ROUND(I141*H141,2)</f>
        <v>0</v>
      </c>
      <c r="K141" s="208" t="s">
        <v>19</v>
      </c>
      <c r="L141" s="46"/>
      <c r="M141" s="213" t="s">
        <v>19</v>
      </c>
      <c r="N141" s="214" t="s">
        <v>43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142</v>
      </c>
      <c r="AT141" s="217" t="s">
        <v>137</v>
      </c>
      <c r="AU141" s="217" t="s">
        <v>82</v>
      </c>
      <c r="AY141" s="19" t="s">
        <v>134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80</v>
      </c>
      <c r="BK141" s="218">
        <f>ROUND(I141*H141,2)</f>
        <v>0</v>
      </c>
      <c r="BL141" s="19" t="s">
        <v>142</v>
      </c>
      <c r="BM141" s="217" t="s">
        <v>1161</v>
      </c>
    </row>
    <row r="142" s="12" customFormat="1" ht="22.8" customHeight="1">
      <c r="A142" s="12"/>
      <c r="B142" s="190"/>
      <c r="C142" s="191"/>
      <c r="D142" s="192" t="s">
        <v>71</v>
      </c>
      <c r="E142" s="204" t="s">
        <v>1162</v>
      </c>
      <c r="F142" s="204" t="s">
        <v>1002</v>
      </c>
      <c r="G142" s="191"/>
      <c r="H142" s="191"/>
      <c r="I142" s="194"/>
      <c r="J142" s="205">
        <f>BK142</f>
        <v>0</v>
      </c>
      <c r="K142" s="191"/>
      <c r="L142" s="196"/>
      <c r="M142" s="197"/>
      <c r="N142" s="198"/>
      <c r="O142" s="198"/>
      <c r="P142" s="199">
        <f>SUM(P143:P148)</f>
        <v>0</v>
      </c>
      <c r="Q142" s="198"/>
      <c r="R142" s="199">
        <f>SUM(R143:R148)</f>
        <v>0</v>
      </c>
      <c r="S142" s="198"/>
      <c r="T142" s="200">
        <f>SUM(T143:T148)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1" t="s">
        <v>142</v>
      </c>
      <c r="AT142" s="202" t="s">
        <v>71</v>
      </c>
      <c r="AU142" s="202" t="s">
        <v>80</v>
      </c>
      <c r="AY142" s="201" t="s">
        <v>134</v>
      </c>
      <c r="BK142" s="203">
        <f>SUM(BK143:BK148)</f>
        <v>0</v>
      </c>
    </row>
    <row r="143" s="2" customFormat="1" ht="16.5" customHeight="1">
      <c r="A143" s="40"/>
      <c r="B143" s="41"/>
      <c r="C143" s="206" t="s">
        <v>417</v>
      </c>
      <c r="D143" s="206" t="s">
        <v>137</v>
      </c>
      <c r="E143" s="207" t="s">
        <v>1163</v>
      </c>
      <c r="F143" s="208" t="s">
        <v>1164</v>
      </c>
      <c r="G143" s="209" t="s">
        <v>588</v>
      </c>
      <c r="H143" s="210">
        <v>1</v>
      </c>
      <c r="I143" s="211"/>
      <c r="J143" s="212">
        <f>ROUND(I143*H143,2)</f>
        <v>0</v>
      </c>
      <c r="K143" s="208" t="s">
        <v>19</v>
      </c>
      <c r="L143" s="46"/>
      <c r="M143" s="213" t="s">
        <v>19</v>
      </c>
      <c r="N143" s="214" t="s">
        <v>43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1007</v>
      </c>
      <c r="AT143" s="217" t="s">
        <v>137</v>
      </c>
      <c r="AU143" s="217" t="s">
        <v>82</v>
      </c>
      <c r="AY143" s="19" t="s">
        <v>134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80</v>
      </c>
      <c r="BK143" s="218">
        <f>ROUND(I143*H143,2)</f>
        <v>0</v>
      </c>
      <c r="BL143" s="19" t="s">
        <v>1007</v>
      </c>
      <c r="BM143" s="217" t="s">
        <v>1165</v>
      </c>
    </row>
    <row r="144" s="2" customFormat="1" ht="16.5" customHeight="1">
      <c r="A144" s="40"/>
      <c r="B144" s="41"/>
      <c r="C144" s="206" t="s">
        <v>421</v>
      </c>
      <c r="D144" s="206" t="s">
        <v>137</v>
      </c>
      <c r="E144" s="207" t="s">
        <v>1166</v>
      </c>
      <c r="F144" s="208" t="s">
        <v>1167</v>
      </c>
      <c r="G144" s="209" t="s">
        <v>588</v>
      </c>
      <c r="H144" s="210">
        <v>1</v>
      </c>
      <c r="I144" s="211"/>
      <c r="J144" s="212">
        <f>ROUND(I144*H144,2)</f>
        <v>0</v>
      </c>
      <c r="K144" s="208" t="s">
        <v>19</v>
      </c>
      <c r="L144" s="46"/>
      <c r="M144" s="213" t="s">
        <v>19</v>
      </c>
      <c r="N144" s="214" t="s">
        <v>43</v>
      </c>
      <c r="O144" s="86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1007</v>
      </c>
      <c r="AT144" s="217" t="s">
        <v>137</v>
      </c>
      <c r="AU144" s="217" t="s">
        <v>82</v>
      </c>
      <c r="AY144" s="19" t="s">
        <v>134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80</v>
      </c>
      <c r="BK144" s="218">
        <f>ROUND(I144*H144,2)</f>
        <v>0</v>
      </c>
      <c r="BL144" s="19" t="s">
        <v>1007</v>
      </c>
      <c r="BM144" s="217" t="s">
        <v>1168</v>
      </c>
    </row>
    <row r="145" s="2" customFormat="1" ht="16.5" customHeight="1">
      <c r="A145" s="40"/>
      <c r="B145" s="41"/>
      <c r="C145" s="206" t="s">
        <v>428</v>
      </c>
      <c r="D145" s="206" t="s">
        <v>137</v>
      </c>
      <c r="E145" s="207" t="s">
        <v>1169</v>
      </c>
      <c r="F145" s="208" t="s">
        <v>1170</v>
      </c>
      <c r="G145" s="209" t="s">
        <v>588</v>
      </c>
      <c r="H145" s="210">
        <v>1</v>
      </c>
      <c r="I145" s="211"/>
      <c r="J145" s="212">
        <f>ROUND(I145*H145,2)</f>
        <v>0</v>
      </c>
      <c r="K145" s="208" t="s">
        <v>19</v>
      </c>
      <c r="L145" s="46"/>
      <c r="M145" s="213" t="s">
        <v>19</v>
      </c>
      <c r="N145" s="214" t="s">
        <v>43</v>
      </c>
      <c r="O145" s="86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1007</v>
      </c>
      <c r="AT145" s="217" t="s">
        <v>137</v>
      </c>
      <c r="AU145" s="217" t="s">
        <v>82</v>
      </c>
      <c r="AY145" s="19" t="s">
        <v>134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80</v>
      </c>
      <c r="BK145" s="218">
        <f>ROUND(I145*H145,2)</f>
        <v>0</v>
      </c>
      <c r="BL145" s="19" t="s">
        <v>1007</v>
      </c>
      <c r="BM145" s="217" t="s">
        <v>1171</v>
      </c>
    </row>
    <row r="146" s="2" customFormat="1" ht="16.5" customHeight="1">
      <c r="A146" s="40"/>
      <c r="B146" s="41"/>
      <c r="C146" s="206" t="s">
        <v>434</v>
      </c>
      <c r="D146" s="206" t="s">
        <v>137</v>
      </c>
      <c r="E146" s="207" t="s">
        <v>1172</v>
      </c>
      <c r="F146" s="208" t="s">
        <v>1173</v>
      </c>
      <c r="G146" s="209" t="s">
        <v>588</v>
      </c>
      <c r="H146" s="210">
        <v>1</v>
      </c>
      <c r="I146" s="211"/>
      <c r="J146" s="212">
        <f>ROUND(I146*H146,2)</f>
        <v>0</v>
      </c>
      <c r="K146" s="208" t="s">
        <v>19</v>
      </c>
      <c r="L146" s="46"/>
      <c r="M146" s="213" t="s">
        <v>19</v>
      </c>
      <c r="N146" s="214" t="s">
        <v>43</v>
      </c>
      <c r="O146" s="86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1007</v>
      </c>
      <c r="AT146" s="217" t="s">
        <v>137</v>
      </c>
      <c r="AU146" s="217" t="s">
        <v>82</v>
      </c>
      <c r="AY146" s="19" t="s">
        <v>134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80</v>
      </c>
      <c r="BK146" s="218">
        <f>ROUND(I146*H146,2)</f>
        <v>0</v>
      </c>
      <c r="BL146" s="19" t="s">
        <v>1007</v>
      </c>
      <c r="BM146" s="217" t="s">
        <v>1174</v>
      </c>
    </row>
    <row r="147" s="2" customFormat="1" ht="16.5" customHeight="1">
      <c r="A147" s="40"/>
      <c r="B147" s="41"/>
      <c r="C147" s="206" t="s">
        <v>439</v>
      </c>
      <c r="D147" s="206" t="s">
        <v>137</v>
      </c>
      <c r="E147" s="207" t="s">
        <v>1175</v>
      </c>
      <c r="F147" s="208" t="s">
        <v>1176</v>
      </c>
      <c r="G147" s="209" t="s">
        <v>588</v>
      </c>
      <c r="H147" s="210">
        <v>1</v>
      </c>
      <c r="I147" s="211"/>
      <c r="J147" s="212">
        <f>ROUND(I147*H147,2)</f>
        <v>0</v>
      </c>
      <c r="K147" s="208" t="s">
        <v>19</v>
      </c>
      <c r="L147" s="46"/>
      <c r="M147" s="213" t="s">
        <v>19</v>
      </c>
      <c r="N147" s="214" t="s">
        <v>43</v>
      </c>
      <c r="O147" s="86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1007</v>
      </c>
      <c r="AT147" s="217" t="s">
        <v>137</v>
      </c>
      <c r="AU147" s="217" t="s">
        <v>82</v>
      </c>
      <c r="AY147" s="19" t="s">
        <v>134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80</v>
      </c>
      <c r="BK147" s="218">
        <f>ROUND(I147*H147,2)</f>
        <v>0</v>
      </c>
      <c r="BL147" s="19" t="s">
        <v>1007</v>
      </c>
      <c r="BM147" s="217" t="s">
        <v>1177</v>
      </c>
    </row>
    <row r="148" s="2" customFormat="1" ht="16.5" customHeight="1">
      <c r="A148" s="40"/>
      <c r="B148" s="41"/>
      <c r="C148" s="206" t="s">
        <v>444</v>
      </c>
      <c r="D148" s="206" t="s">
        <v>137</v>
      </c>
      <c r="E148" s="207" t="s">
        <v>1178</v>
      </c>
      <c r="F148" s="208" t="s">
        <v>1179</v>
      </c>
      <c r="G148" s="209" t="s">
        <v>588</v>
      </c>
      <c r="H148" s="210">
        <v>1</v>
      </c>
      <c r="I148" s="211"/>
      <c r="J148" s="212">
        <f>ROUND(I148*H148,2)</f>
        <v>0</v>
      </c>
      <c r="K148" s="208" t="s">
        <v>19</v>
      </c>
      <c r="L148" s="46"/>
      <c r="M148" s="268" t="s">
        <v>19</v>
      </c>
      <c r="N148" s="269" t="s">
        <v>43</v>
      </c>
      <c r="O148" s="270"/>
      <c r="P148" s="271">
        <f>O148*H148</f>
        <v>0</v>
      </c>
      <c r="Q148" s="271">
        <v>0</v>
      </c>
      <c r="R148" s="271">
        <f>Q148*H148</f>
        <v>0</v>
      </c>
      <c r="S148" s="271">
        <v>0</v>
      </c>
      <c r="T148" s="272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1007</v>
      </c>
      <c r="AT148" s="217" t="s">
        <v>137</v>
      </c>
      <c r="AU148" s="217" t="s">
        <v>82</v>
      </c>
      <c r="AY148" s="19" t="s">
        <v>134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80</v>
      </c>
      <c r="BK148" s="218">
        <f>ROUND(I148*H148,2)</f>
        <v>0</v>
      </c>
      <c r="BL148" s="19" t="s">
        <v>1007</v>
      </c>
      <c r="BM148" s="217" t="s">
        <v>1180</v>
      </c>
    </row>
    <row r="149" s="2" customFormat="1" ht="6.96" customHeight="1">
      <c r="A149" s="40"/>
      <c r="B149" s="61"/>
      <c r="C149" s="62"/>
      <c r="D149" s="62"/>
      <c r="E149" s="62"/>
      <c r="F149" s="62"/>
      <c r="G149" s="62"/>
      <c r="H149" s="62"/>
      <c r="I149" s="62"/>
      <c r="J149" s="62"/>
      <c r="K149" s="62"/>
      <c r="L149" s="46"/>
      <c r="M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</row>
  </sheetData>
  <sheetProtection sheet="1" autoFilter="0" formatColumns="0" formatRows="0" objects="1" scenarios="1" spinCount="100000" saltValue="NZo1N6ommh/yExenMoBy6+Fz9jHQUOuLCP07kPqgROijc/ZbpBOt32x1MN9S7Q+CUdpgvUzFVhKvc75A4Y43Kg==" hashValue="DaMjcHz9yo21axccdMPtPsGKy8oVU0t+HVC9aGdm2fauy8eIE+ZGaAJMYhfI0ip7wA89/f0U0oBJem20e6yGSw==" algorithmName="SHA-512" password="CC35"/>
  <autoFilter ref="C85:K148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73" customWidth="1"/>
    <col min="2" max="2" width="1.667969" style="273" customWidth="1"/>
    <col min="3" max="4" width="5" style="273" customWidth="1"/>
    <col min="5" max="5" width="11.66016" style="273" customWidth="1"/>
    <col min="6" max="6" width="9.160156" style="273" customWidth="1"/>
    <col min="7" max="7" width="5" style="273" customWidth="1"/>
    <col min="8" max="8" width="77.83203" style="273" customWidth="1"/>
    <col min="9" max="10" width="20" style="273" customWidth="1"/>
    <col min="11" max="11" width="1.667969" style="273" customWidth="1"/>
  </cols>
  <sheetData>
    <row r="1" s="1" customFormat="1" ht="37.5" customHeight="1"/>
    <row r="2" s="1" customFormat="1" ht="7.5" customHeight="1">
      <c r="B2" s="274"/>
      <c r="C2" s="275"/>
      <c r="D2" s="275"/>
      <c r="E2" s="275"/>
      <c r="F2" s="275"/>
      <c r="G2" s="275"/>
      <c r="H2" s="275"/>
      <c r="I2" s="275"/>
      <c r="J2" s="275"/>
      <c r="K2" s="276"/>
    </row>
    <row r="3" s="16" customFormat="1" ht="45" customHeight="1">
      <c r="B3" s="277"/>
      <c r="C3" s="278" t="s">
        <v>1181</v>
      </c>
      <c r="D3" s="278"/>
      <c r="E3" s="278"/>
      <c r="F3" s="278"/>
      <c r="G3" s="278"/>
      <c r="H3" s="278"/>
      <c r="I3" s="278"/>
      <c r="J3" s="278"/>
      <c r="K3" s="279"/>
    </row>
    <row r="4" s="1" customFormat="1" ht="25.5" customHeight="1">
      <c r="B4" s="280"/>
      <c r="C4" s="281" t="s">
        <v>1182</v>
      </c>
      <c r="D4" s="281"/>
      <c r="E4" s="281"/>
      <c r="F4" s="281"/>
      <c r="G4" s="281"/>
      <c r="H4" s="281"/>
      <c r="I4" s="281"/>
      <c r="J4" s="281"/>
      <c r="K4" s="282"/>
    </row>
    <row r="5" s="1" customFormat="1" ht="5.25" customHeight="1">
      <c r="B5" s="280"/>
      <c r="C5" s="283"/>
      <c r="D5" s="283"/>
      <c r="E5" s="283"/>
      <c r="F5" s="283"/>
      <c r="G5" s="283"/>
      <c r="H5" s="283"/>
      <c r="I5" s="283"/>
      <c r="J5" s="283"/>
      <c r="K5" s="282"/>
    </row>
    <row r="6" s="1" customFormat="1" ht="15" customHeight="1">
      <c r="B6" s="280"/>
      <c r="C6" s="284" t="s">
        <v>1183</v>
      </c>
      <c r="D6" s="284"/>
      <c r="E6" s="284"/>
      <c r="F6" s="284"/>
      <c r="G6" s="284"/>
      <c r="H6" s="284"/>
      <c r="I6" s="284"/>
      <c r="J6" s="284"/>
      <c r="K6" s="282"/>
    </row>
    <row r="7" s="1" customFormat="1" ht="15" customHeight="1">
      <c r="B7" s="285"/>
      <c r="C7" s="284" t="s">
        <v>1184</v>
      </c>
      <c r="D7" s="284"/>
      <c r="E7" s="284"/>
      <c r="F7" s="284"/>
      <c r="G7" s="284"/>
      <c r="H7" s="284"/>
      <c r="I7" s="284"/>
      <c r="J7" s="284"/>
      <c r="K7" s="282"/>
    </row>
    <row r="8" s="1" customFormat="1" ht="12.75" customHeight="1">
      <c r="B8" s="285"/>
      <c r="C8" s="284"/>
      <c r="D8" s="284"/>
      <c r="E8" s="284"/>
      <c r="F8" s="284"/>
      <c r="G8" s="284"/>
      <c r="H8" s="284"/>
      <c r="I8" s="284"/>
      <c r="J8" s="284"/>
      <c r="K8" s="282"/>
    </row>
    <row r="9" s="1" customFormat="1" ht="15" customHeight="1">
      <c r="B9" s="285"/>
      <c r="C9" s="284" t="s">
        <v>1185</v>
      </c>
      <c r="D9" s="284"/>
      <c r="E9" s="284"/>
      <c r="F9" s="284"/>
      <c r="G9" s="284"/>
      <c r="H9" s="284"/>
      <c r="I9" s="284"/>
      <c r="J9" s="284"/>
      <c r="K9" s="282"/>
    </row>
    <row r="10" s="1" customFormat="1" ht="15" customHeight="1">
      <c r="B10" s="285"/>
      <c r="C10" s="284"/>
      <c r="D10" s="284" t="s">
        <v>1186</v>
      </c>
      <c r="E10" s="284"/>
      <c r="F10" s="284"/>
      <c r="G10" s="284"/>
      <c r="H10" s="284"/>
      <c r="I10" s="284"/>
      <c r="J10" s="284"/>
      <c r="K10" s="282"/>
    </row>
    <row r="11" s="1" customFormat="1" ht="15" customHeight="1">
      <c r="B11" s="285"/>
      <c r="C11" s="286"/>
      <c r="D11" s="284" t="s">
        <v>1187</v>
      </c>
      <c r="E11" s="284"/>
      <c r="F11" s="284"/>
      <c r="G11" s="284"/>
      <c r="H11" s="284"/>
      <c r="I11" s="284"/>
      <c r="J11" s="284"/>
      <c r="K11" s="282"/>
    </row>
    <row r="12" s="1" customFormat="1" ht="15" customHeight="1">
      <c r="B12" s="285"/>
      <c r="C12" s="286"/>
      <c r="D12" s="284"/>
      <c r="E12" s="284"/>
      <c r="F12" s="284"/>
      <c r="G12" s="284"/>
      <c r="H12" s="284"/>
      <c r="I12" s="284"/>
      <c r="J12" s="284"/>
      <c r="K12" s="282"/>
    </row>
    <row r="13" s="1" customFormat="1" ht="15" customHeight="1">
      <c r="B13" s="285"/>
      <c r="C13" s="286"/>
      <c r="D13" s="287" t="s">
        <v>1188</v>
      </c>
      <c r="E13" s="284"/>
      <c r="F13" s="284"/>
      <c r="G13" s="284"/>
      <c r="H13" s="284"/>
      <c r="I13" s="284"/>
      <c r="J13" s="284"/>
      <c r="K13" s="282"/>
    </row>
    <row r="14" s="1" customFormat="1" ht="12.75" customHeight="1">
      <c r="B14" s="285"/>
      <c r="C14" s="286"/>
      <c r="D14" s="286"/>
      <c r="E14" s="286"/>
      <c r="F14" s="286"/>
      <c r="G14" s="286"/>
      <c r="H14" s="286"/>
      <c r="I14" s="286"/>
      <c r="J14" s="286"/>
      <c r="K14" s="282"/>
    </row>
    <row r="15" s="1" customFormat="1" ht="15" customHeight="1">
      <c r="B15" s="285"/>
      <c r="C15" s="286"/>
      <c r="D15" s="284" t="s">
        <v>1189</v>
      </c>
      <c r="E15" s="284"/>
      <c r="F15" s="284"/>
      <c r="G15" s="284"/>
      <c r="H15" s="284"/>
      <c r="I15" s="284"/>
      <c r="J15" s="284"/>
      <c r="K15" s="282"/>
    </row>
    <row r="16" s="1" customFormat="1" ht="15" customHeight="1">
      <c r="B16" s="285"/>
      <c r="C16" s="286"/>
      <c r="D16" s="284" t="s">
        <v>1190</v>
      </c>
      <c r="E16" s="284"/>
      <c r="F16" s="284"/>
      <c r="G16" s="284"/>
      <c r="H16" s="284"/>
      <c r="I16" s="284"/>
      <c r="J16" s="284"/>
      <c r="K16" s="282"/>
    </row>
    <row r="17" s="1" customFormat="1" ht="15" customHeight="1">
      <c r="B17" s="285"/>
      <c r="C17" s="286"/>
      <c r="D17" s="284" t="s">
        <v>1191</v>
      </c>
      <c r="E17" s="284"/>
      <c r="F17" s="284"/>
      <c r="G17" s="284"/>
      <c r="H17" s="284"/>
      <c r="I17" s="284"/>
      <c r="J17" s="284"/>
      <c r="K17" s="282"/>
    </row>
    <row r="18" s="1" customFormat="1" ht="15" customHeight="1">
      <c r="B18" s="285"/>
      <c r="C18" s="286"/>
      <c r="D18" s="286"/>
      <c r="E18" s="288" t="s">
        <v>79</v>
      </c>
      <c r="F18" s="284" t="s">
        <v>1192</v>
      </c>
      <c r="G18" s="284"/>
      <c r="H18" s="284"/>
      <c r="I18" s="284"/>
      <c r="J18" s="284"/>
      <c r="K18" s="282"/>
    </row>
    <row r="19" s="1" customFormat="1" ht="15" customHeight="1">
      <c r="B19" s="285"/>
      <c r="C19" s="286"/>
      <c r="D19" s="286"/>
      <c r="E19" s="288" t="s">
        <v>1193</v>
      </c>
      <c r="F19" s="284" t="s">
        <v>1194</v>
      </c>
      <c r="G19" s="284"/>
      <c r="H19" s="284"/>
      <c r="I19" s="284"/>
      <c r="J19" s="284"/>
      <c r="K19" s="282"/>
    </row>
    <row r="20" s="1" customFormat="1" ht="15" customHeight="1">
      <c r="B20" s="285"/>
      <c r="C20" s="286"/>
      <c r="D20" s="286"/>
      <c r="E20" s="288" t="s">
        <v>1195</v>
      </c>
      <c r="F20" s="284" t="s">
        <v>1196</v>
      </c>
      <c r="G20" s="284"/>
      <c r="H20" s="284"/>
      <c r="I20" s="284"/>
      <c r="J20" s="284"/>
      <c r="K20" s="282"/>
    </row>
    <row r="21" s="1" customFormat="1" ht="15" customHeight="1">
      <c r="B21" s="285"/>
      <c r="C21" s="286"/>
      <c r="D21" s="286"/>
      <c r="E21" s="288" t="s">
        <v>1197</v>
      </c>
      <c r="F21" s="284" t="s">
        <v>1198</v>
      </c>
      <c r="G21" s="284"/>
      <c r="H21" s="284"/>
      <c r="I21" s="284"/>
      <c r="J21" s="284"/>
      <c r="K21" s="282"/>
    </row>
    <row r="22" s="1" customFormat="1" ht="15" customHeight="1">
      <c r="B22" s="285"/>
      <c r="C22" s="286"/>
      <c r="D22" s="286"/>
      <c r="E22" s="288" t="s">
        <v>1001</v>
      </c>
      <c r="F22" s="284" t="s">
        <v>1002</v>
      </c>
      <c r="G22" s="284"/>
      <c r="H22" s="284"/>
      <c r="I22" s="284"/>
      <c r="J22" s="284"/>
      <c r="K22" s="282"/>
    </row>
    <row r="23" s="1" customFormat="1" ht="15" customHeight="1">
      <c r="B23" s="285"/>
      <c r="C23" s="286"/>
      <c r="D23" s="286"/>
      <c r="E23" s="288" t="s">
        <v>1199</v>
      </c>
      <c r="F23" s="284" t="s">
        <v>1200</v>
      </c>
      <c r="G23" s="284"/>
      <c r="H23" s="284"/>
      <c r="I23" s="284"/>
      <c r="J23" s="284"/>
      <c r="K23" s="282"/>
    </row>
    <row r="24" s="1" customFormat="1" ht="12.75" customHeight="1">
      <c r="B24" s="285"/>
      <c r="C24" s="286"/>
      <c r="D24" s="286"/>
      <c r="E24" s="286"/>
      <c r="F24" s="286"/>
      <c r="G24" s="286"/>
      <c r="H24" s="286"/>
      <c r="I24" s="286"/>
      <c r="J24" s="286"/>
      <c r="K24" s="282"/>
    </row>
    <row r="25" s="1" customFormat="1" ht="15" customHeight="1">
      <c r="B25" s="285"/>
      <c r="C25" s="284" t="s">
        <v>1201</v>
      </c>
      <c r="D25" s="284"/>
      <c r="E25" s="284"/>
      <c r="F25" s="284"/>
      <c r="G25" s="284"/>
      <c r="H25" s="284"/>
      <c r="I25" s="284"/>
      <c r="J25" s="284"/>
      <c r="K25" s="282"/>
    </row>
    <row r="26" s="1" customFormat="1" ht="15" customHeight="1">
      <c r="B26" s="285"/>
      <c r="C26" s="284" t="s">
        <v>1202</v>
      </c>
      <c r="D26" s="284"/>
      <c r="E26" s="284"/>
      <c r="F26" s="284"/>
      <c r="G26" s="284"/>
      <c r="H26" s="284"/>
      <c r="I26" s="284"/>
      <c r="J26" s="284"/>
      <c r="K26" s="282"/>
    </row>
    <row r="27" s="1" customFormat="1" ht="15" customHeight="1">
      <c r="B27" s="285"/>
      <c r="C27" s="284"/>
      <c r="D27" s="284" t="s">
        <v>1203</v>
      </c>
      <c r="E27" s="284"/>
      <c r="F27" s="284"/>
      <c r="G27" s="284"/>
      <c r="H27" s="284"/>
      <c r="I27" s="284"/>
      <c r="J27" s="284"/>
      <c r="K27" s="282"/>
    </row>
    <row r="28" s="1" customFormat="1" ht="15" customHeight="1">
      <c r="B28" s="285"/>
      <c r="C28" s="286"/>
      <c r="D28" s="284" t="s">
        <v>1204</v>
      </c>
      <c r="E28" s="284"/>
      <c r="F28" s="284"/>
      <c r="G28" s="284"/>
      <c r="H28" s="284"/>
      <c r="I28" s="284"/>
      <c r="J28" s="284"/>
      <c r="K28" s="282"/>
    </row>
    <row r="29" s="1" customFormat="1" ht="12.75" customHeight="1">
      <c r="B29" s="285"/>
      <c r="C29" s="286"/>
      <c r="D29" s="286"/>
      <c r="E29" s="286"/>
      <c r="F29" s="286"/>
      <c r="G29" s="286"/>
      <c r="H29" s="286"/>
      <c r="I29" s="286"/>
      <c r="J29" s="286"/>
      <c r="K29" s="282"/>
    </row>
    <row r="30" s="1" customFormat="1" ht="15" customHeight="1">
      <c r="B30" s="285"/>
      <c r="C30" s="286"/>
      <c r="D30" s="284" t="s">
        <v>1205</v>
      </c>
      <c r="E30" s="284"/>
      <c r="F30" s="284"/>
      <c r="G30" s="284"/>
      <c r="H30" s="284"/>
      <c r="I30" s="284"/>
      <c r="J30" s="284"/>
      <c r="K30" s="282"/>
    </row>
    <row r="31" s="1" customFormat="1" ht="15" customHeight="1">
      <c r="B31" s="285"/>
      <c r="C31" s="286"/>
      <c r="D31" s="284" t="s">
        <v>1206</v>
      </c>
      <c r="E31" s="284"/>
      <c r="F31" s="284"/>
      <c r="G31" s="284"/>
      <c r="H31" s="284"/>
      <c r="I31" s="284"/>
      <c r="J31" s="284"/>
      <c r="K31" s="282"/>
    </row>
    <row r="32" s="1" customFormat="1" ht="12.75" customHeight="1">
      <c r="B32" s="285"/>
      <c r="C32" s="286"/>
      <c r="D32" s="286"/>
      <c r="E32" s="286"/>
      <c r="F32" s="286"/>
      <c r="G32" s="286"/>
      <c r="H32" s="286"/>
      <c r="I32" s="286"/>
      <c r="J32" s="286"/>
      <c r="K32" s="282"/>
    </row>
    <row r="33" s="1" customFormat="1" ht="15" customHeight="1">
      <c r="B33" s="285"/>
      <c r="C33" s="286"/>
      <c r="D33" s="284" t="s">
        <v>1207</v>
      </c>
      <c r="E33" s="284"/>
      <c r="F33" s="284"/>
      <c r="G33" s="284"/>
      <c r="H33" s="284"/>
      <c r="I33" s="284"/>
      <c r="J33" s="284"/>
      <c r="K33" s="282"/>
    </row>
    <row r="34" s="1" customFormat="1" ht="15" customHeight="1">
      <c r="B34" s="285"/>
      <c r="C34" s="286"/>
      <c r="D34" s="284" t="s">
        <v>1208</v>
      </c>
      <c r="E34" s="284"/>
      <c r="F34" s="284"/>
      <c r="G34" s="284"/>
      <c r="H34" s="284"/>
      <c r="I34" s="284"/>
      <c r="J34" s="284"/>
      <c r="K34" s="282"/>
    </row>
    <row r="35" s="1" customFormat="1" ht="15" customHeight="1">
      <c r="B35" s="285"/>
      <c r="C35" s="286"/>
      <c r="D35" s="284" t="s">
        <v>1209</v>
      </c>
      <c r="E35" s="284"/>
      <c r="F35" s="284"/>
      <c r="G35" s="284"/>
      <c r="H35" s="284"/>
      <c r="I35" s="284"/>
      <c r="J35" s="284"/>
      <c r="K35" s="282"/>
    </row>
    <row r="36" s="1" customFormat="1" ht="15" customHeight="1">
      <c r="B36" s="285"/>
      <c r="C36" s="286"/>
      <c r="D36" s="284"/>
      <c r="E36" s="287" t="s">
        <v>120</v>
      </c>
      <c r="F36" s="284"/>
      <c r="G36" s="284" t="s">
        <v>1210</v>
      </c>
      <c r="H36" s="284"/>
      <c r="I36" s="284"/>
      <c r="J36" s="284"/>
      <c r="K36" s="282"/>
    </row>
    <row r="37" s="1" customFormat="1" ht="30.75" customHeight="1">
      <c r="B37" s="285"/>
      <c r="C37" s="286"/>
      <c r="D37" s="284"/>
      <c r="E37" s="287" t="s">
        <v>1211</v>
      </c>
      <c r="F37" s="284"/>
      <c r="G37" s="284" t="s">
        <v>1212</v>
      </c>
      <c r="H37" s="284"/>
      <c r="I37" s="284"/>
      <c r="J37" s="284"/>
      <c r="K37" s="282"/>
    </row>
    <row r="38" s="1" customFormat="1" ht="15" customHeight="1">
      <c r="B38" s="285"/>
      <c r="C38" s="286"/>
      <c r="D38" s="284"/>
      <c r="E38" s="287" t="s">
        <v>53</v>
      </c>
      <c r="F38" s="284"/>
      <c r="G38" s="284" t="s">
        <v>1213</v>
      </c>
      <c r="H38" s="284"/>
      <c r="I38" s="284"/>
      <c r="J38" s="284"/>
      <c r="K38" s="282"/>
    </row>
    <row r="39" s="1" customFormat="1" ht="15" customHeight="1">
      <c r="B39" s="285"/>
      <c r="C39" s="286"/>
      <c r="D39" s="284"/>
      <c r="E39" s="287" t="s">
        <v>54</v>
      </c>
      <c r="F39" s="284"/>
      <c r="G39" s="284" t="s">
        <v>1214</v>
      </c>
      <c r="H39" s="284"/>
      <c r="I39" s="284"/>
      <c r="J39" s="284"/>
      <c r="K39" s="282"/>
    </row>
    <row r="40" s="1" customFormat="1" ht="15" customHeight="1">
      <c r="B40" s="285"/>
      <c r="C40" s="286"/>
      <c r="D40" s="284"/>
      <c r="E40" s="287" t="s">
        <v>121</v>
      </c>
      <c r="F40" s="284"/>
      <c r="G40" s="284" t="s">
        <v>1215</v>
      </c>
      <c r="H40" s="284"/>
      <c r="I40" s="284"/>
      <c r="J40" s="284"/>
      <c r="K40" s="282"/>
    </row>
    <row r="41" s="1" customFormat="1" ht="15" customHeight="1">
      <c r="B41" s="285"/>
      <c r="C41" s="286"/>
      <c r="D41" s="284"/>
      <c r="E41" s="287" t="s">
        <v>122</v>
      </c>
      <c r="F41" s="284"/>
      <c r="G41" s="284" t="s">
        <v>1216</v>
      </c>
      <c r="H41" s="284"/>
      <c r="I41" s="284"/>
      <c r="J41" s="284"/>
      <c r="K41" s="282"/>
    </row>
    <row r="42" s="1" customFormat="1" ht="15" customHeight="1">
      <c r="B42" s="285"/>
      <c r="C42" s="286"/>
      <c r="D42" s="284"/>
      <c r="E42" s="287" t="s">
        <v>1217</v>
      </c>
      <c r="F42" s="284"/>
      <c r="G42" s="284" t="s">
        <v>1218</v>
      </c>
      <c r="H42" s="284"/>
      <c r="I42" s="284"/>
      <c r="J42" s="284"/>
      <c r="K42" s="282"/>
    </row>
    <row r="43" s="1" customFormat="1" ht="15" customHeight="1">
      <c r="B43" s="285"/>
      <c r="C43" s="286"/>
      <c r="D43" s="284"/>
      <c r="E43" s="287"/>
      <c r="F43" s="284"/>
      <c r="G43" s="284" t="s">
        <v>1219</v>
      </c>
      <c r="H43" s="284"/>
      <c r="I43" s="284"/>
      <c r="J43" s="284"/>
      <c r="K43" s="282"/>
    </row>
    <row r="44" s="1" customFormat="1" ht="15" customHeight="1">
      <c r="B44" s="285"/>
      <c r="C44" s="286"/>
      <c r="D44" s="284"/>
      <c r="E44" s="287" t="s">
        <v>1220</v>
      </c>
      <c r="F44" s="284"/>
      <c r="G44" s="284" t="s">
        <v>1221</v>
      </c>
      <c r="H44" s="284"/>
      <c r="I44" s="284"/>
      <c r="J44" s="284"/>
      <c r="K44" s="282"/>
    </row>
    <row r="45" s="1" customFormat="1" ht="15" customHeight="1">
      <c r="B45" s="285"/>
      <c r="C45" s="286"/>
      <c r="D45" s="284"/>
      <c r="E45" s="287" t="s">
        <v>124</v>
      </c>
      <c r="F45" s="284"/>
      <c r="G45" s="284" t="s">
        <v>1222</v>
      </c>
      <c r="H45" s="284"/>
      <c r="I45" s="284"/>
      <c r="J45" s="284"/>
      <c r="K45" s="282"/>
    </row>
    <row r="46" s="1" customFormat="1" ht="12.75" customHeight="1">
      <c r="B46" s="285"/>
      <c r="C46" s="286"/>
      <c r="D46" s="284"/>
      <c r="E46" s="284"/>
      <c r="F46" s="284"/>
      <c r="G46" s="284"/>
      <c r="H46" s="284"/>
      <c r="I46" s="284"/>
      <c r="J46" s="284"/>
      <c r="K46" s="282"/>
    </row>
    <row r="47" s="1" customFormat="1" ht="15" customHeight="1">
      <c r="B47" s="285"/>
      <c r="C47" s="286"/>
      <c r="D47" s="284" t="s">
        <v>1223</v>
      </c>
      <c r="E47" s="284"/>
      <c r="F47" s="284"/>
      <c r="G47" s="284"/>
      <c r="H47" s="284"/>
      <c r="I47" s="284"/>
      <c r="J47" s="284"/>
      <c r="K47" s="282"/>
    </row>
    <row r="48" s="1" customFormat="1" ht="15" customHeight="1">
      <c r="B48" s="285"/>
      <c r="C48" s="286"/>
      <c r="D48" s="286"/>
      <c r="E48" s="284" t="s">
        <v>1224</v>
      </c>
      <c r="F48" s="284"/>
      <c r="G48" s="284"/>
      <c r="H48" s="284"/>
      <c r="I48" s="284"/>
      <c r="J48" s="284"/>
      <c r="K48" s="282"/>
    </row>
    <row r="49" s="1" customFormat="1" ht="15" customHeight="1">
      <c r="B49" s="285"/>
      <c r="C49" s="286"/>
      <c r="D49" s="286"/>
      <c r="E49" s="284" t="s">
        <v>1225</v>
      </c>
      <c r="F49" s="284"/>
      <c r="G49" s="284"/>
      <c r="H49" s="284"/>
      <c r="I49" s="284"/>
      <c r="J49" s="284"/>
      <c r="K49" s="282"/>
    </row>
    <row r="50" s="1" customFormat="1" ht="15" customHeight="1">
      <c r="B50" s="285"/>
      <c r="C50" s="286"/>
      <c r="D50" s="286"/>
      <c r="E50" s="284" t="s">
        <v>1226</v>
      </c>
      <c r="F50" s="284"/>
      <c r="G50" s="284"/>
      <c r="H50" s="284"/>
      <c r="I50" s="284"/>
      <c r="J50" s="284"/>
      <c r="K50" s="282"/>
    </row>
    <row r="51" s="1" customFormat="1" ht="15" customHeight="1">
      <c r="B51" s="285"/>
      <c r="C51" s="286"/>
      <c r="D51" s="284" t="s">
        <v>1227</v>
      </c>
      <c r="E51" s="284"/>
      <c r="F51" s="284"/>
      <c r="G51" s="284"/>
      <c r="H51" s="284"/>
      <c r="I51" s="284"/>
      <c r="J51" s="284"/>
      <c r="K51" s="282"/>
    </row>
    <row r="52" s="1" customFormat="1" ht="25.5" customHeight="1">
      <c r="B52" s="280"/>
      <c r="C52" s="281" t="s">
        <v>1228</v>
      </c>
      <c r="D52" s="281"/>
      <c r="E52" s="281"/>
      <c r="F52" s="281"/>
      <c r="G52" s="281"/>
      <c r="H52" s="281"/>
      <c r="I52" s="281"/>
      <c r="J52" s="281"/>
      <c r="K52" s="282"/>
    </row>
    <row r="53" s="1" customFormat="1" ht="5.25" customHeight="1">
      <c r="B53" s="280"/>
      <c r="C53" s="283"/>
      <c r="D53" s="283"/>
      <c r="E53" s="283"/>
      <c r="F53" s="283"/>
      <c r="G53" s="283"/>
      <c r="H53" s="283"/>
      <c r="I53" s="283"/>
      <c r="J53" s="283"/>
      <c r="K53" s="282"/>
    </row>
    <row r="54" s="1" customFormat="1" ht="15" customHeight="1">
      <c r="B54" s="280"/>
      <c r="C54" s="284" t="s">
        <v>1229</v>
      </c>
      <c r="D54" s="284"/>
      <c r="E54" s="284"/>
      <c r="F54" s="284"/>
      <c r="G54" s="284"/>
      <c r="H54" s="284"/>
      <c r="I54" s="284"/>
      <c r="J54" s="284"/>
      <c r="K54" s="282"/>
    </row>
    <row r="55" s="1" customFormat="1" ht="15" customHeight="1">
      <c r="B55" s="280"/>
      <c r="C55" s="284" t="s">
        <v>1230</v>
      </c>
      <c r="D55" s="284"/>
      <c r="E55" s="284"/>
      <c r="F55" s="284"/>
      <c r="G55" s="284"/>
      <c r="H55" s="284"/>
      <c r="I55" s="284"/>
      <c r="J55" s="284"/>
      <c r="K55" s="282"/>
    </row>
    <row r="56" s="1" customFormat="1" ht="12.75" customHeight="1">
      <c r="B56" s="280"/>
      <c r="C56" s="284"/>
      <c r="D56" s="284"/>
      <c r="E56" s="284"/>
      <c r="F56" s="284"/>
      <c r="G56" s="284"/>
      <c r="H56" s="284"/>
      <c r="I56" s="284"/>
      <c r="J56" s="284"/>
      <c r="K56" s="282"/>
    </row>
    <row r="57" s="1" customFormat="1" ht="15" customHeight="1">
      <c r="B57" s="280"/>
      <c r="C57" s="284" t="s">
        <v>1231</v>
      </c>
      <c r="D57" s="284"/>
      <c r="E57" s="284"/>
      <c r="F57" s="284"/>
      <c r="G57" s="284"/>
      <c r="H57" s="284"/>
      <c r="I57" s="284"/>
      <c r="J57" s="284"/>
      <c r="K57" s="282"/>
    </row>
    <row r="58" s="1" customFormat="1" ht="15" customHeight="1">
      <c r="B58" s="280"/>
      <c r="C58" s="286"/>
      <c r="D58" s="284" t="s">
        <v>1232</v>
      </c>
      <c r="E58" s="284"/>
      <c r="F58" s="284"/>
      <c r="G58" s="284"/>
      <c r="H58" s="284"/>
      <c r="I58" s="284"/>
      <c r="J58" s="284"/>
      <c r="K58" s="282"/>
    </row>
    <row r="59" s="1" customFormat="1" ht="15" customHeight="1">
      <c r="B59" s="280"/>
      <c r="C59" s="286"/>
      <c r="D59" s="284" t="s">
        <v>1233</v>
      </c>
      <c r="E59" s="284"/>
      <c r="F59" s="284"/>
      <c r="G59" s="284"/>
      <c r="H59" s="284"/>
      <c r="I59" s="284"/>
      <c r="J59" s="284"/>
      <c r="K59" s="282"/>
    </row>
    <row r="60" s="1" customFormat="1" ht="15" customHeight="1">
      <c r="B60" s="280"/>
      <c r="C60" s="286"/>
      <c r="D60" s="284" t="s">
        <v>1234</v>
      </c>
      <c r="E60" s="284"/>
      <c r="F60" s="284"/>
      <c r="G60" s="284"/>
      <c r="H60" s="284"/>
      <c r="I60" s="284"/>
      <c r="J60" s="284"/>
      <c r="K60" s="282"/>
    </row>
    <row r="61" s="1" customFormat="1" ht="15" customHeight="1">
      <c r="B61" s="280"/>
      <c r="C61" s="286"/>
      <c r="D61" s="284" t="s">
        <v>1235</v>
      </c>
      <c r="E61" s="284"/>
      <c r="F61" s="284"/>
      <c r="G61" s="284"/>
      <c r="H61" s="284"/>
      <c r="I61" s="284"/>
      <c r="J61" s="284"/>
      <c r="K61" s="282"/>
    </row>
    <row r="62" s="1" customFormat="1" ht="15" customHeight="1">
      <c r="B62" s="280"/>
      <c r="C62" s="286"/>
      <c r="D62" s="289" t="s">
        <v>1236</v>
      </c>
      <c r="E62" s="289"/>
      <c r="F62" s="289"/>
      <c r="G62" s="289"/>
      <c r="H62" s="289"/>
      <c r="I62" s="289"/>
      <c r="J62" s="289"/>
      <c r="K62" s="282"/>
    </row>
    <row r="63" s="1" customFormat="1" ht="15" customHeight="1">
      <c r="B63" s="280"/>
      <c r="C63" s="286"/>
      <c r="D63" s="284" t="s">
        <v>1237</v>
      </c>
      <c r="E63" s="284"/>
      <c r="F63" s="284"/>
      <c r="G63" s="284"/>
      <c r="H63" s="284"/>
      <c r="I63" s="284"/>
      <c r="J63" s="284"/>
      <c r="K63" s="282"/>
    </row>
    <row r="64" s="1" customFormat="1" ht="12.75" customHeight="1">
      <c r="B64" s="280"/>
      <c r="C64" s="286"/>
      <c r="D64" s="286"/>
      <c r="E64" s="290"/>
      <c r="F64" s="286"/>
      <c r="G64" s="286"/>
      <c r="H64" s="286"/>
      <c r="I64" s="286"/>
      <c r="J64" s="286"/>
      <c r="K64" s="282"/>
    </row>
    <row r="65" s="1" customFormat="1" ht="15" customHeight="1">
      <c r="B65" s="280"/>
      <c r="C65" s="286"/>
      <c r="D65" s="284" t="s">
        <v>1238</v>
      </c>
      <c r="E65" s="284"/>
      <c r="F65" s="284"/>
      <c r="G65" s="284"/>
      <c r="H65" s="284"/>
      <c r="I65" s="284"/>
      <c r="J65" s="284"/>
      <c r="K65" s="282"/>
    </row>
    <row r="66" s="1" customFormat="1" ht="15" customHeight="1">
      <c r="B66" s="280"/>
      <c r="C66" s="286"/>
      <c r="D66" s="289" t="s">
        <v>1239</v>
      </c>
      <c r="E66" s="289"/>
      <c r="F66" s="289"/>
      <c r="G66" s="289"/>
      <c r="H66" s="289"/>
      <c r="I66" s="289"/>
      <c r="J66" s="289"/>
      <c r="K66" s="282"/>
    </row>
    <row r="67" s="1" customFormat="1" ht="15" customHeight="1">
      <c r="B67" s="280"/>
      <c r="C67" s="286"/>
      <c r="D67" s="284" t="s">
        <v>1240</v>
      </c>
      <c r="E67" s="284"/>
      <c r="F67" s="284"/>
      <c r="G67" s="284"/>
      <c r="H67" s="284"/>
      <c r="I67" s="284"/>
      <c r="J67" s="284"/>
      <c r="K67" s="282"/>
    </row>
    <row r="68" s="1" customFormat="1" ht="15" customHeight="1">
      <c r="B68" s="280"/>
      <c r="C68" s="286"/>
      <c r="D68" s="284" t="s">
        <v>1241</v>
      </c>
      <c r="E68" s="284"/>
      <c r="F68" s="284"/>
      <c r="G68" s="284"/>
      <c r="H68" s="284"/>
      <c r="I68" s="284"/>
      <c r="J68" s="284"/>
      <c r="K68" s="282"/>
    </row>
    <row r="69" s="1" customFormat="1" ht="15" customHeight="1">
      <c r="B69" s="280"/>
      <c r="C69" s="286"/>
      <c r="D69" s="284" t="s">
        <v>1242</v>
      </c>
      <c r="E69" s="284"/>
      <c r="F69" s="284"/>
      <c r="G69" s="284"/>
      <c r="H69" s="284"/>
      <c r="I69" s="284"/>
      <c r="J69" s="284"/>
      <c r="K69" s="282"/>
    </row>
    <row r="70" s="1" customFormat="1" ht="15" customHeight="1">
      <c r="B70" s="280"/>
      <c r="C70" s="286"/>
      <c r="D70" s="284" t="s">
        <v>1243</v>
      </c>
      <c r="E70" s="284"/>
      <c r="F70" s="284"/>
      <c r="G70" s="284"/>
      <c r="H70" s="284"/>
      <c r="I70" s="284"/>
      <c r="J70" s="284"/>
      <c r="K70" s="282"/>
    </row>
    <row r="71" s="1" customFormat="1" ht="12.75" customHeight="1">
      <c r="B71" s="291"/>
      <c r="C71" s="292"/>
      <c r="D71" s="292"/>
      <c r="E71" s="292"/>
      <c r="F71" s="292"/>
      <c r="G71" s="292"/>
      <c r="H71" s="292"/>
      <c r="I71" s="292"/>
      <c r="J71" s="292"/>
      <c r="K71" s="293"/>
    </row>
    <row r="72" s="1" customFormat="1" ht="18.75" customHeight="1">
      <c r="B72" s="294"/>
      <c r="C72" s="294"/>
      <c r="D72" s="294"/>
      <c r="E72" s="294"/>
      <c r="F72" s="294"/>
      <c r="G72" s="294"/>
      <c r="H72" s="294"/>
      <c r="I72" s="294"/>
      <c r="J72" s="294"/>
      <c r="K72" s="295"/>
    </row>
    <row r="73" s="1" customFormat="1" ht="18.75" customHeight="1">
      <c r="B73" s="295"/>
      <c r="C73" s="295"/>
      <c r="D73" s="295"/>
      <c r="E73" s="295"/>
      <c r="F73" s="295"/>
      <c r="G73" s="295"/>
      <c r="H73" s="295"/>
      <c r="I73" s="295"/>
      <c r="J73" s="295"/>
      <c r="K73" s="295"/>
    </row>
    <row r="74" s="1" customFormat="1" ht="7.5" customHeight="1">
      <c r="B74" s="296"/>
      <c r="C74" s="297"/>
      <c r="D74" s="297"/>
      <c r="E74" s="297"/>
      <c r="F74" s="297"/>
      <c r="G74" s="297"/>
      <c r="H74" s="297"/>
      <c r="I74" s="297"/>
      <c r="J74" s="297"/>
      <c r="K74" s="298"/>
    </row>
    <row r="75" s="1" customFormat="1" ht="45" customHeight="1">
      <c r="B75" s="299"/>
      <c r="C75" s="300" t="s">
        <v>1244</v>
      </c>
      <c r="D75" s="300"/>
      <c r="E75" s="300"/>
      <c r="F75" s="300"/>
      <c r="G75" s="300"/>
      <c r="H75" s="300"/>
      <c r="I75" s="300"/>
      <c r="J75" s="300"/>
      <c r="K75" s="301"/>
    </row>
    <row r="76" s="1" customFormat="1" ht="17.25" customHeight="1">
      <c r="B76" s="299"/>
      <c r="C76" s="302" t="s">
        <v>1245</v>
      </c>
      <c r="D76" s="302"/>
      <c r="E76" s="302"/>
      <c r="F76" s="302" t="s">
        <v>1246</v>
      </c>
      <c r="G76" s="303"/>
      <c r="H76" s="302" t="s">
        <v>54</v>
      </c>
      <c r="I76" s="302" t="s">
        <v>57</v>
      </c>
      <c r="J76" s="302" t="s">
        <v>1247</v>
      </c>
      <c r="K76" s="301"/>
    </row>
    <row r="77" s="1" customFormat="1" ht="17.25" customHeight="1">
      <c r="B77" s="299"/>
      <c r="C77" s="304" t="s">
        <v>1248</v>
      </c>
      <c r="D77" s="304"/>
      <c r="E77" s="304"/>
      <c r="F77" s="305" t="s">
        <v>1249</v>
      </c>
      <c r="G77" s="306"/>
      <c r="H77" s="304"/>
      <c r="I77" s="304"/>
      <c r="J77" s="304" t="s">
        <v>1250</v>
      </c>
      <c r="K77" s="301"/>
    </row>
    <row r="78" s="1" customFormat="1" ht="5.25" customHeight="1">
      <c r="B78" s="299"/>
      <c r="C78" s="307"/>
      <c r="D78" s="307"/>
      <c r="E78" s="307"/>
      <c r="F78" s="307"/>
      <c r="G78" s="308"/>
      <c r="H78" s="307"/>
      <c r="I78" s="307"/>
      <c r="J78" s="307"/>
      <c r="K78" s="301"/>
    </row>
    <row r="79" s="1" customFormat="1" ht="15" customHeight="1">
      <c r="B79" s="299"/>
      <c r="C79" s="287" t="s">
        <v>53</v>
      </c>
      <c r="D79" s="309"/>
      <c r="E79" s="309"/>
      <c r="F79" s="310" t="s">
        <v>1251</v>
      </c>
      <c r="G79" s="311"/>
      <c r="H79" s="287" t="s">
        <v>1252</v>
      </c>
      <c r="I79" s="287" t="s">
        <v>1253</v>
      </c>
      <c r="J79" s="287">
        <v>20</v>
      </c>
      <c r="K79" s="301"/>
    </row>
    <row r="80" s="1" customFormat="1" ht="15" customHeight="1">
      <c r="B80" s="299"/>
      <c r="C80" s="287" t="s">
        <v>1254</v>
      </c>
      <c r="D80" s="287"/>
      <c r="E80" s="287"/>
      <c r="F80" s="310" t="s">
        <v>1251</v>
      </c>
      <c r="G80" s="311"/>
      <c r="H80" s="287" t="s">
        <v>1255</v>
      </c>
      <c r="I80" s="287" t="s">
        <v>1253</v>
      </c>
      <c r="J80" s="287">
        <v>120</v>
      </c>
      <c r="K80" s="301"/>
    </row>
    <row r="81" s="1" customFormat="1" ht="15" customHeight="1">
      <c r="B81" s="312"/>
      <c r="C81" s="287" t="s">
        <v>1256</v>
      </c>
      <c r="D81" s="287"/>
      <c r="E81" s="287"/>
      <c r="F81" s="310" t="s">
        <v>1257</v>
      </c>
      <c r="G81" s="311"/>
      <c r="H81" s="287" t="s">
        <v>1258</v>
      </c>
      <c r="I81" s="287" t="s">
        <v>1253</v>
      </c>
      <c r="J81" s="287">
        <v>50</v>
      </c>
      <c r="K81" s="301"/>
    </row>
    <row r="82" s="1" customFormat="1" ht="15" customHeight="1">
      <c r="B82" s="312"/>
      <c r="C82" s="287" t="s">
        <v>1259</v>
      </c>
      <c r="D82" s="287"/>
      <c r="E82" s="287"/>
      <c r="F82" s="310" t="s">
        <v>1251</v>
      </c>
      <c r="G82" s="311"/>
      <c r="H82" s="287" t="s">
        <v>1260</v>
      </c>
      <c r="I82" s="287" t="s">
        <v>1261</v>
      </c>
      <c r="J82" s="287"/>
      <c r="K82" s="301"/>
    </row>
    <row r="83" s="1" customFormat="1" ht="15" customHeight="1">
      <c r="B83" s="312"/>
      <c r="C83" s="313" t="s">
        <v>1262</v>
      </c>
      <c r="D83" s="313"/>
      <c r="E83" s="313"/>
      <c r="F83" s="314" t="s">
        <v>1257</v>
      </c>
      <c r="G83" s="313"/>
      <c r="H83" s="313" t="s">
        <v>1263</v>
      </c>
      <c r="I83" s="313" t="s">
        <v>1253</v>
      </c>
      <c r="J83" s="313">
        <v>15</v>
      </c>
      <c r="K83" s="301"/>
    </row>
    <row r="84" s="1" customFormat="1" ht="15" customHeight="1">
      <c r="B84" s="312"/>
      <c r="C84" s="313" t="s">
        <v>1264</v>
      </c>
      <c r="D84" s="313"/>
      <c r="E84" s="313"/>
      <c r="F84" s="314" t="s">
        <v>1257</v>
      </c>
      <c r="G84" s="313"/>
      <c r="H84" s="313" t="s">
        <v>1265</v>
      </c>
      <c r="I84" s="313" t="s">
        <v>1253</v>
      </c>
      <c r="J84" s="313">
        <v>15</v>
      </c>
      <c r="K84" s="301"/>
    </row>
    <row r="85" s="1" customFormat="1" ht="15" customHeight="1">
      <c r="B85" s="312"/>
      <c r="C85" s="313" t="s">
        <v>1266</v>
      </c>
      <c r="D85" s="313"/>
      <c r="E85" s="313"/>
      <c r="F85" s="314" t="s">
        <v>1257</v>
      </c>
      <c r="G85" s="313"/>
      <c r="H85" s="313" t="s">
        <v>1267</v>
      </c>
      <c r="I85" s="313" t="s">
        <v>1253</v>
      </c>
      <c r="J85" s="313">
        <v>20</v>
      </c>
      <c r="K85" s="301"/>
    </row>
    <row r="86" s="1" customFormat="1" ht="15" customHeight="1">
      <c r="B86" s="312"/>
      <c r="C86" s="313" t="s">
        <v>1268</v>
      </c>
      <c r="D86" s="313"/>
      <c r="E86" s="313"/>
      <c r="F86" s="314" t="s">
        <v>1257</v>
      </c>
      <c r="G86" s="313"/>
      <c r="H86" s="313" t="s">
        <v>1269</v>
      </c>
      <c r="I86" s="313" t="s">
        <v>1253</v>
      </c>
      <c r="J86" s="313">
        <v>20</v>
      </c>
      <c r="K86" s="301"/>
    </row>
    <row r="87" s="1" customFormat="1" ht="15" customHeight="1">
      <c r="B87" s="312"/>
      <c r="C87" s="287" t="s">
        <v>1270</v>
      </c>
      <c r="D87" s="287"/>
      <c r="E87" s="287"/>
      <c r="F87" s="310" t="s">
        <v>1257</v>
      </c>
      <c r="G87" s="311"/>
      <c r="H87" s="287" t="s">
        <v>1271</v>
      </c>
      <c r="I87" s="287" t="s">
        <v>1253</v>
      </c>
      <c r="J87" s="287">
        <v>50</v>
      </c>
      <c r="K87" s="301"/>
    </row>
    <row r="88" s="1" customFormat="1" ht="15" customHeight="1">
      <c r="B88" s="312"/>
      <c r="C88" s="287" t="s">
        <v>1272</v>
      </c>
      <c r="D88" s="287"/>
      <c r="E88" s="287"/>
      <c r="F88" s="310" t="s">
        <v>1257</v>
      </c>
      <c r="G88" s="311"/>
      <c r="H88" s="287" t="s">
        <v>1273</v>
      </c>
      <c r="I88" s="287" t="s">
        <v>1253</v>
      </c>
      <c r="J88" s="287">
        <v>20</v>
      </c>
      <c r="K88" s="301"/>
    </row>
    <row r="89" s="1" customFormat="1" ht="15" customHeight="1">
      <c r="B89" s="312"/>
      <c r="C89" s="287" t="s">
        <v>1274</v>
      </c>
      <c r="D89" s="287"/>
      <c r="E89" s="287"/>
      <c r="F89" s="310" t="s">
        <v>1257</v>
      </c>
      <c r="G89" s="311"/>
      <c r="H89" s="287" t="s">
        <v>1275</v>
      </c>
      <c r="I89" s="287" t="s">
        <v>1253</v>
      </c>
      <c r="J89" s="287">
        <v>20</v>
      </c>
      <c r="K89" s="301"/>
    </row>
    <row r="90" s="1" customFormat="1" ht="15" customHeight="1">
      <c r="B90" s="312"/>
      <c r="C90" s="287" t="s">
        <v>1276</v>
      </c>
      <c r="D90" s="287"/>
      <c r="E90" s="287"/>
      <c r="F90" s="310" t="s">
        <v>1257</v>
      </c>
      <c r="G90" s="311"/>
      <c r="H90" s="287" t="s">
        <v>1277</v>
      </c>
      <c r="I90" s="287" t="s">
        <v>1253</v>
      </c>
      <c r="J90" s="287">
        <v>50</v>
      </c>
      <c r="K90" s="301"/>
    </row>
    <row r="91" s="1" customFormat="1" ht="15" customHeight="1">
      <c r="B91" s="312"/>
      <c r="C91" s="287" t="s">
        <v>1278</v>
      </c>
      <c r="D91" s="287"/>
      <c r="E91" s="287"/>
      <c r="F91" s="310" t="s">
        <v>1257</v>
      </c>
      <c r="G91" s="311"/>
      <c r="H91" s="287" t="s">
        <v>1278</v>
      </c>
      <c r="I91" s="287" t="s">
        <v>1253</v>
      </c>
      <c r="J91" s="287">
        <v>50</v>
      </c>
      <c r="K91" s="301"/>
    </row>
    <row r="92" s="1" customFormat="1" ht="15" customHeight="1">
      <c r="B92" s="312"/>
      <c r="C92" s="287" t="s">
        <v>1279</v>
      </c>
      <c r="D92" s="287"/>
      <c r="E92" s="287"/>
      <c r="F92" s="310" t="s">
        <v>1257</v>
      </c>
      <c r="G92" s="311"/>
      <c r="H92" s="287" t="s">
        <v>1280</v>
      </c>
      <c r="I92" s="287" t="s">
        <v>1253</v>
      </c>
      <c r="J92" s="287">
        <v>255</v>
      </c>
      <c r="K92" s="301"/>
    </row>
    <row r="93" s="1" customFormat="1" ht="15" customHeight="1">
      <c r="B93" s="312"/>
      <c r="C93" s="287" t="s">
        <v>1281</v>
      </c>
      <c r="D93" s="287"/>
      <c r="E93" s="287"/>
      <c r="F93" s="310" t="s">
        <v>1251</v>
      </c>
      <c r="G93" s="311"/>
      <c r="H93" s="287" t="s">
        <v>1282</v>
      </c>
      <c r="I93" s="287" t="s">
        <v>1283</v>
      </c>
      <c r="J93" s="287"/>
      <c r="K93" s="301"/>
    </row>
    <row r="94" s="1" customFormat="1" ht="15" customHeight="1">
      <c r="B94" s="312"/>
      <c r="C94" s="287" t="s">
        <v>1284</v>
      </c>
      <c r="D94" s="287"/>
      <c r="E94" s="287"/>
      <c r="F94" s="310" t="s">
        <v>1251</v>
      </c>
      <c r="G94" s="311"/>
      <c r="H94" s="287" t="s">
        <v>1285</v>
      </c>
      <c r="I94" s="287" t="s">
        <v>1286</v>
      </c>
      <c r="J94" s="287"/>
      <c r="K94" s="301"/>
    </row>
    <row r="95" s="1" customFormat="1" ht="15" customHeight="1">
      <c r="B95" s="312"/>
      <c r="C95" s="287" t="s">
        <v>1287</v>
      </c>
      <c r="D95" s="287"/>
      <c r="E95" s="287"/>
      <c r="F95" s="310" t="s">
        <v>1251</v>
      </c>
      <c r="G95" s="311"/>
      <c r="H95" s="287" t="s">
        <v>1287</v>
      </c>
      <c r="I95" s="287" t="s">
        <v>1286</v>
      </c>
      <c r="J95" s="287"/>
      <c r="K95" s="301"/>
    </row>
    <row r="96" s="1" customFormat="1" ht="15" customHeight="1">
      <c r="B96" s="312"/>
      <c r="C96" s="287" t="s">
        <v>38</v>
      </c>
      <c r="D96" s="287"/>
      <c r="E96" s="287"/>
      <c r="F96" s="310" t="s">
        <v>1251</v>
      </c>
      <c r="G96" s="311"/>
      <c r="H96" s="287" t="s">
        <v>1288</v>
      </c>
      <c r="I96" s="287" t="s">
        <v>1286</v>
      </c>
      <c r="J96" s="287"/>
      <c r="K96" s="301"/>
    </row>
    <row r="97" s="1" customFormat="1" ht="15" customHeight="1">
      <c r="B97" s="312"/>
      <c r="C97" s="287" t="s">
        <v>48</v>
      </c>
      <c r="D97" s="287"/>
      <c r="E97" s="287"/>
      <c r="F97" s="310" t="s">
        <v>1251</v>
      </c>
      <c r="G97" s="311"/>
      <c r="H97" s="287" t="s">
        <v>1289</v>
      </c>
      <c r="I97" s="287" t="s">
        <v>1286</v>
      </c>
      <c r="J97" s="287"/>
      <c r="K97" s="301"/>
    </row>
    <row r="98" s="1" customFormat="1" ht="15" customHeight="1">
      <c r="B98" s="315"/>
      <c r="C98" s="316"/>
      <c r="D98" s="316"/>
      <c r="E98" s="316"/>
      <c r="F98" s="316"/>
      <c r="G98" s="316"/>
      <c r="H98" s="316"/>
      <c r="I98" s="316"/>
      <c r="J98" s="316"/>
      <c r="K98" s="317"/>
    </row>
    <row r="99" s="1" customFormat="1" ht="18.75" customHeight="1">
      <c r="B99" s="318"/>
      <c r="C99" s="319"/>
      <c r="D99" s="319"/>
      <c r="E99" s="319"/>
      <c r="F99" s="319"/>
      <c r="G99" s="319"/>
      <c r="H99" s="319"/>
      <c r="I99" s="319"/>
      <c r="J99" s="319"/>
      <c r="K99" s="318"/>
    </row>
    <row r="100" s="1" customFormat="1" ht="18.75" customHeight="1">
      <c r="B100" s="295"/>
      <c r="C100" s="295"/>
      <c r="D100" s="295"/>
      <c r="E100" s="295"/>
      <c r="F100" s="295"/>
      <c r="G100" s="295"/>
      <c r="H100" s="295"/>
      <c r="I100" s="295"/>
      <c r="J100" s="295"/>
      <c r="K100" s="295"/>
    </row>
    <row r="101" s="1" customFormat="1" ht="7.5" customHeight="1">
      <c r="B101" s="296"/>
      <c r="C101" s="297"/>
      <c r="D101" s="297"/>
      <c r="E101" s="297"/>
      <c r="F101" s="297"/>
      <c r="G101" s="297"/>
      <c r="H101" s="297"/>
      <c r="I101" s="297"/>
      <c r="J101" s="297"/>
      <c r="K101" s="298"/>
    </row>
    <row r="102" s="1" customFormat="1" ht="45" customHeight="1">
      <c r="B102" s="299"/>
      <c r="C102" s="300" t="s">
        <v>1290</v>
      </c>
      <c r="D102" s="300"/>
      <c r="E102" s="300"/>
      <c r="F102" s="300"/>
      <c r="G102" s="300"/>
      <c r="H102" s="300"/>
      <c r="I102" s="300"/>
      <c r="J102" s="300"/>
      <c r="K102" s="301"/>
    </row>
    <row r="103" s="1" customFormat="1" ht="17.25" customHeight="1">
      <c r="B103" s="299"/>
      <c r="C103" s="302" t="s">
        <v>1245</v>
      </c>
      <c r="D103" s="302"/>
      <c r="E103" s="302"/>
      <c r="F103" s="302" t="s">
        <v>1246</v>
      </c>
      <c r="G103" s="303"/>
      <c r="H103" s="302" t="s">
        <v>54</v>
      </c>
      <c r="I103" s="302" t="s">
        <v>57</v>
      </c>
      <c r="J103" s="302" t="s">
        <v>1247</v>
      </c>
      <c r="K103" s="301"/>
    </row>
    <row r="104" s="1" customFormat="1" ht="17.25" customHeight="1">
      <c r="B104" s="299"/>
      <c r="C104" s="304" t="s">
        <v>1248</v>
      </c>
      <c r="D104" s="304"/>
      <c r="E104" s="304"/>
      <c r="F104" s="305" t="s">
        <v>1249</v>
      </c>
      <c r="G104" s="306"/>
      <c r="H104" s="304"/>
      <c r="I104" s="304"/>
      <c r="J104" s="304" t="s">
        <v>1250</v>
      </c>
      <c r="K104" s="301"/>
    </row>
    <row r="105" s="1" customFormat="1" ht="5.25" customHeight="1">
      <c r="B105" s="299"/>
      <c r="C105" s="302"/>
      <c r="D105" s="302"/>
      <c r="E105" s="302"/>
      <c r="F105" s="302"/>
      <c r="G105" s="320"/>
      <c r="H105" s="302"/>
      <c r="I105" s="302"/>
      <c r="J105" s="302"/>
      <c r="K105" s="301"/>
    </row>
    <row r="106" s="1" customFormat="1" ht="15" customHeight="1">
      <c r="B106" s="299"/>
      <c r="C106" s="287" t="s">
        <v>53</v>
      </c>
      <c r="D106" s="309"/>
      <c r="E106" s="309"/>
      <c r="F106" s="310" t="s">
        <v>1251</v>
      </c>
      <c r="G106" s="287"/>
      <c r="H106" s="287" t="s">
        <v>1291</v>
      </c>
      <c r="I106" s="287" t="s">
        <v>1253</v>
      </c>
      <c r="J106" s="287">
        <v>20</v>
      </c>
      <c r="K106" s="301"/>
    </row>
    <row r="107" s="1" customFormat="1" ht="15" customHeight="1">
      <c r="B107" s="299"/>
      <c r="C107" s="287" t="s">
        <v>1254</v>
      </c>
      <c r="D107" s="287"/>
      <c r="E107" s="287"/>
      <c r="F107" s="310" t="s">
        <v>1251</v>
      </c>
      <c r="G107" s="287"/>
      <c r="H107" s="287" t="s">
        <v>1291</v>
      </c>
      <c r="I107" s="287" t="s">
        <v>1253</v>
      </c>
      <c r="J107" s="287">
        <v>120</v>
      </c>
      <c r="K107" s="301"/>
    </row>
    <row r="108" s="1" customFormat="1" ht="15" customHeight="1">
      <c r="B108" s="312"/>
      <c r="C108" s="287" t="s">
        <v>1256</v>
      </c>
      <c r="D108" s="287"/>
      <c r="E108" s="287"/>
      <c r="F108" s="310" t="s">
        <v>1257</v>
      </c>
      <c r="G108" s="287"/>
      <c r="H108" s="287" t="s">
        <v>1291</v>
      </c>
      <c r="I108" s="287" t="s">
        <v>1253</v>
      </c>
      <c r="J108" s="287">
        <v>50</v>
      </c>
      <c r="K108" s="301"/>
    </row>
    <row r="109" s="1" customFormat="1" ht="15" customHeight="1">
      <c r="B109" s="312"/>
      <c r="C109" s="287" t="s">
        <v>1259</v>
      </c>
      <c r="D109" s="287"/>
      <c r="E109" s="287"/>
      <c r="F109" s="310" t="s">
        <v>1251</v>
      </c>
      <c r="G109" s="287"/>
      <c r="H109" s="287" t="s">
        <v>1291</v>
      </c>
      <c r="I109" s="287" t="s">
        <v>1261</v>
      </c>
      <c r="J109" s="287"/>
      <c r="K109" s="301"/>
    </row>
    <row r="110" s="1" customFormat="1" ht="15" customHeight="1">
      <c r="B110" s="312"/>
      <c r="C110" s="287" t="s">
        <v>1270</v>
      </c>
      <c r="D110" s="287"/>
      <c r="E110" s="287"/>
      <c r="F110" s="310" t="s">
        <v>1257</v>
      </c>
      <c r="G110" s="287"/>
      <c r="H110" s="287" t="s">
        <v>1291</v>
      </c>
      <c r="I110" s="287" t="s">
        <v>1253</v>
      </c>
      <c r="J110" s="287">
        <v>50</v>
      </c>
      <c r="K110" s="301"/>
    </row>
    <row r="111" s="1" customFormat="1" ht="15" customHeight="1">
      <c r="B111" s="312"/>
      <c r="C111" s="287" t="s">
        <v>1278</v>
      </c>
      <c r="D111" s="287"/>
      <c r="E111" s="287"/>
      <c r="F111" s="310" t="s">
        <v>1257</v>
      </c>
      <c r="G111" s="287"/>
      <c r="H111" s="287" t="s">
        <v>1291</v>
      </c>
      <c r="I111" s="287" t="s">
        <v>1253</v>
      </c>
      <c r="J111" s="287">
        <v>50</v>
      </c>
      <c r="K111" s="301"/>
    </row>
    <row r="112" s="1" customFormat="1" ht="15" customHeight="1">
      <c r="B112" s="312"/>
      <c r="C112" s="287" t="s">
        <v>1276</v>
      </c>
      <c r="D112" s="287"/>
      <c r="E112" s="287"/>
      <c r="F112" s="310" t="s">
        <v>1257</v>
      </c>
      <c r="G112" s="287"/>
      <c r="H112" s="287" t="s">
        <v>1291</v>
      </c>
      <c r="I112" s="287" t="s">
        <v>1253</v>
      </c>
      <c r="J112" s="287">
        <v>50</v>
      </c>
      <c r="K112" s="301"/>
    </row>
    <row r="113" s="1" customFormat="1" ht="15" customHeight="1">
      <c r="B113" s="312"/>
      <c r="C113" s="287" t="s">
        <v>53</v>
      </c>
      <c r="D113" s="287"/>
      <c r="E113" s="287"/>
      <c r="F113" s="310" t="s">
        <v>1251</v>
      </c>
      <c r="G113" s="287"/>
      <c r="H113" s="287" t="s">
        <v>1292</v>
      </c>
      <c r="I113" s="287" t="s">
        <v>1253</v>
      </c>
      <c r="J113" s="287">
        <v>20</v>
      </c>
      <c r="K113" s="301"/>
    </row>
    <row r="114" s="1" customFormat="1" ht="15" customHeight="1">
      <c r="B114" s="312"/>
      <c r="C114" s="287" t="s">
        <v>1293</v>
      </c>
      <c r="D114" s="287"/>
      <c r="E114" s="287"/>
      <c r="F114" s="310" t="s">
        <v>1251</v>
      </c>
      <c r="G114" s="287"/>
      <c r="H114" s="287" t="s">
        <v>1294</v>
      </c>
      <c r="I114" s="287" t="s">
        <v>1253</v>
      </c>
      <c r="J114" s="287">
        <v>120</v>
      </c>
      <c r="K114" s="301"/>
    </row>
    <row r="115" s="1" customFormat="1" ht="15" customHeight="1">
      <c r="B115" s="312"/>
      <c r="C115" s="287" t="s">
        <v>38</v>
      </c>
      <c r="D115" s="287"/>
      <c r="E115" s="287"/>
      <c r="F115" s="310" t="s">
        <v>1251</v>
      </c>
      <c r="G115" s="287"/>
      <c r="H115" s="287" t="s">
        <v>1295</v>
      </c>
      <c r="I115" s="287" t="s">
        <v>1286</v>
      </c>
      <c r="J115" s="287"/>
      <c r="K115" s="301"/>
    </row>
    <row r="116" s="1" customFormat="1" ht="15" customHeight="1">
      <c r="B116" s="312"/>
      <c r="C116" s="287" t="s">
        <v>48</v>
      </c>
      <c r="D116" s="287"/>
      <c r="E116" s="287"/>
      <c r="F116" s="310" t="s">
        <v>1251</v>
      </c>
      <c r="G116" s="287"/>
      <c r="H116" s="287" t="s">
        <v>1296</v>
      </c>
      <c r="I116" s="287" t="s">
        <v>1286</v>
      </c>
      <c r="J116" s="287"/>
      <c r="K116" s="301"/>
    </row>
    <row r="117" s="1" customFormat="1" ht="15" customHeight="1">
      <c r="B117" s="312"/>
      <c r="C117" s="287" t="s">
        <v>57</v>
      </c>
      <c r="D117" s="287"/>
      <c r="E117" s="287"/>
      <c r="F117" s="310" t="s">
        <v>1251</v>
      </c>
      <c r="G117" s="287"/>
      <c r="H117" s="287" t="s">
        <v>1297</v>
      </c>
      <c r="I117" s="287" t="s">
        <v>1298</v>
      </c>
      <c r="J117" s="287"/>
      <c r="K117" s="301"/>
    </row>
    <row r="118" s="1" customFormat="1" ht="15" customHeight="1">
      <c r="B118" s="315"/>
      <c r="C118" s="321"/>
      <c r="D118" s="321"/>
      <c r="E118" s="321"/>
      <c r="F118" s="321"/>
      <c r="G118" s="321"/>
      <c r="H118" s="321"/>
      <c r="I118" s="321"/>
      <c r="J118" s="321"/>
      <c r="K118" s="317"/>
    </row>
    <row r="119" s="1" customFormat="1" ht="18.75" customHeight="1">
      <c r="B119" s="322"/>
      <c r="C119" s="323"/>
      <c r="D119" s="323"/>
      <c r="E119" s="323"/>
      <c r="F119" s="324"/>
      <c r="G119" s="323"/>
      <c r="H119" s="323"/>
      <c r="I119" s="323"/>
      <c r="J119" s="323"/>
      <c r="K119" s="322"/>
    </row>
    <row r="120" s="1" customFormat="1" ht="18.75" customHeight="1">
      <c r="B120" s="295"/>
      <c r="C120" s="295"/>
      <c r="D120" s="295"/>
      <c r="E120" s="295"/>
      <c r="F120" s="295"/>
      <c r="G120" s="295"/>
      <c r="H120" s="295"/>
      <c r="I120" s="295"/>
      <c r="J120" s="295"/>
      <c r="K120" s="295"/>
    </row>
    <row r="121" s="1" customFormat="1" ht="7.5" customHeight="1">
      <c r="B121" s="325"/>
      <c r="C121" s="326"/>
      <c r="D121" s="326"/>
      <c r="E121" s="326"/>
      <c r="F121" s="326"/>
      <c r="G121" s="326"/>
      <c r="H121" s="326"/>
      <c r="I121" s="326"/>
      <c r="J121" s="326"/>
      <c r="K121" s="327"/>
    </row>
    <row r="122" s="1" customFormat="1" ht="45" customHeight="1">
      <c r="B122" s="328"/>
      <c r="C122" s="278" t="s">
        <v>1299</v>
      </c>
      <c r="D122" s="278"/>
      <c r="E122" s="278"/>
      <c r="F122" s="278"/>
      <c r="G122" s="278"/>
      <c r="H122" s="278"/>
      <c r="I122" s="278"/>
      <c r="J122" s="278"/>
      <c r="K122" s="329"/>
    </row>
    <row r="123" s="1" customFormat="1" ht="17.25" customHeight="1">
      <c r="B123" s="330"/>
      <c r="C123" s="302" t="s">
        <v>1245</v>
      </c>
      <c r="D123" s="302"/>
      <c r="E123" s="302"/>
      <c r="F123" s="302" t="s">
        <v>1246</v>
      </c>
      <c r="G123" s="303"/>
      <c r="H123" s="302" t="s">
        <v>54</v>
      </c>
      <c r="I123" s="302" t="s">
        <v>57</v>
      </c>
      <c r="J123" s="302" t="s">
        <v>1247</v>
      </c>
      <c r="K123" s="331"/>
    </row>
    <row r="124" s="1" customFormat="1" ht="17.25" customHeight="1">
      <c r="B124" s="330"/>
      <c r="C124" s="304" t="s">
        <v>1248</v>
      </c>
      <c r="D124" s="304"/>
      <c r="E124" s="304"/>
      <c r="F124" s="305" t="s">
        <v>1249</v>
      </c>
      <c r="G124" s="306"/>
      <c r="H124" s="304"/>
      <c r="I124" s="304"/>
      <c r="J124" s="304" t="s">
        <v>1250</v>
      </c>
      <c r="K124" s="331"/>
    </row>
    <row r="125" s="1" customFormat="1" ht="5.25" customHeight="1">
      <c r="B125" s="332"/>
      <c r="C125" s="307"/>
      <c r="D125" s="307"/>
      <c r="E125" s="307"/>
      <c r="F125" s="307"/>
      <c r="G125" s="333"/>
      <c r="H125" s="307"/>
      <c r="I125" s="307"/>
      <c r="J125" s="307"/>
      <c r="K125" s="334"/>
    </row>
    <row r="126" s="1" customFormat="1" ht="15" customHeight="1">
      <c r="B126" s="332"/>
      <c r="C126" s="287" t="s">
        <v>1254</v>
      </c>
      <c r="D126" s="309"/>
      <c r="E126" s="309"/>
      <c r="F126" s="310" t="s">
        <v>1251</v>
      </c>
      <c r="G126" s="287"/>
      <c r="H126" s="287" t="s">
        <v>1291</v>
      </c>
      <c r="I126" s="287" t="s">
        <v>1253</v>
      </c>
      <c r="J126" s="287">
        <v>120</v>
      </c>
      <c r="K126" s="335"/>
    </row>
    <row r="127" s="1" customFormat="1" ht="15" customHeight="1">
      <c r="B127" s="332"/>
      <c r="C127" s="287" t="s">
        <v>1300</v>
      </c>
      <c r="D127" s="287"/>
      <c r="E127" s="287"/>
      <c r="F127" s="310" t="s">
        <v>1251</v>
      </c>
      <c r="G127" s="287"/>
      <c r="H127" s="287" t="s">
        <v>1301</v>
      </c>
      <c r="I127" s="287" t="s">
        <v>1253</v>
      </c>
      <c r="J127" s="287" t="s">
        <v>1302</v>
      </c>
      <c r="K127" s="335"/>
    </row>
    <row r="128" s="1" customFormat="1" ht="15" customHeight="1">
      <c r="B128" s="332"/>
      <c r="C128" s="287" t="s">
        <v>1199</v>
      </c>
      <c r="D128" s="287"/>
      <c r="E128" s="287"/>
      <c r="F128" s="310" t="s">
        <v>1251</v>
      </c>
      <c r="G128" s="287"/>
      <c r="H128" s="287" t="s">
        <v>1303</v>
      </c>
      <c r="I128" s="287" t="s">
        <v>1253</v>
      </c>
      <c r="J128" s="287" t="s">
        <v>1302</v>
      </c>
      <c r="K128" s="335"/>
    </row>
    <row r="129" s="1" customFormat="1" ht="15" customHeight="1">
      <c r="B129" s="332"/>
      <c r="C129" s="287" t="s">
        <v>1262</v>
      </c>
      <c r="D129" s="287"/>
      <c r="E129" s="287"/>
      <c r="F129" s="310" t="s">
        <v>1257</v>
      </c>
      <c r="G129" s="287"/>
      <c r="H129" s="287" t="s">
        <v>1263</v>
      </c>
      <c r="I129" s="287" t="s">
        <v>1253</v>
      </c>
      <c r="J129" s="287">
        <v>15</v>
      </c>
      <c r="K129" s="335"/>
    </row>
    <row r="130" s="1" customFormat="1" ht="15" customHeight="1">
      <c r="B130" s="332"/>
      <c r="C130" s="313" t="s">
        <v>1264</v>
      </c>
      <c r="D130" s="313"/>
      <c r="E130" s="313"/>
      <c r="F130" s="314" t="s">
        <v>1257</v>
      </c>
      <c r="G130" s="313"/>
      <c r="H130" s="313" t="s">
        <v>1265</v>
      </c>
      <c r="I130" s="313" t="s">
        <v>1253</v>
      </c>
      <c r="J130" s="313">
        <v>15</v>
      </c>
      <c r="K130" s="335"/>
    </row>
    <row r="131" s="1" customFormat="1" ht="15" customHeight="1">
      <c r="B131" s="332"/>
      <c r="C131" s="313" t="s">
        <v>1266</v>
      </c>
      <c r="D131" s="313"/>
      <c r="E131" s="313"/>
      <c r="F131" s="314" t="s">
        <v>1257</v>
      </c>
      <c r="G131" s="313"/>
      <c r="H131" s="313" t="s">
        <v>1267</v>
      </c>
      <c r="I131" s="313" t="s">
        <v>1253</v>
      </c>
      <c r="J131" s="313">
        <v>20</v>
      </c>
      <c r="K131" s="335"/>
    </row>
    <row r="132" s="1" customFormat="1" ht="15" customHeight="1">
      <c r="B132" s="332"/>
      <c r="C132" s="313" t="s">
        <v>1268</v>
      </c>
      <c r="D132" s="313"/>
      <c r="E132" s="313"/>
      <c r="F132" s="314" t="s">
        <v>1257</v>
      </c>
      <c r="G132" s="313"/>
      <c r="H132" s="313" t="s">
        <v>1269</v>
      </c>
      <c r="I132" s="313" t="s">
        <v>1253</v>
      </c>
      <c r="J132" s="313">
        <v>20</v>
      </c>
      <c r="K132" s="335"/>
    </row>
    <row r="133" s="1" customFormat="1" ht="15" customHeight="1">
      <c r="B133" s="332"/>
      <c r="C133" s="287" t="s">
        <v>1256</v>
      </c>
      <c r="D133" s="287"/>
      <c r="E133" s="287"/>
      <c r="F133" s="310" t="s">
        <v>1257</v>
      </c>
      <c r="G133" s="287"/>
      <c r="H133" s="287" t="s">
        <v>1291</v>
      </c>
      <c r="I133" s="287" t="s">
        <v>1253</v>
      </c>
      <c r="J133" s="287">
        <v>50</v>
      </c>
      <c r="K133" s="335"/>
    </row>
    <row r="134" s="1" customFormat="1" ht="15" customHeight="1">
      <c r="B134" s="332"/>
      <c r="C134" s="287" t="s">
        <v>1270</v>
      </c>
      <c r="D134" s="287"/>
      <c r="E134" s="287"/>
      <c r="F134" s="310" t="s">
        <v>1257</v>
      </c>
      <c r="G134" s="287"/>
      <c r="H134" s="287" t="s">
        <v>1291</v>
      </c>
      <c r="I134" s="287" t="s">
        <v>1253</v>
      </c>
      <c r="J134" s="287">
        <v>50</v>
      </c>
      <c r="K134" s="335"/>
    </row>
    <row r="135" s="1" customFormat="1" ht="15" customHeight="1">
      <c r="B135" s="332"/>
      <c r="C135" s="287" t="s">
        <v>1276</v>
      </c>
      <c r="D135" s="287"/>
      <c r="E135" s="287"/>
      <c r="F135" s="310" t="s">
        <v>1257</v>
      </c>
      <c r="G135" s="287"/>
      <c r="H135" s="287" t="s">
        <v>1291</v>
      </c>
      <c r="I135" s="287" t="s">
        <v>1253</v>
      </c>
      <c r="J135" s="287">
        <v>50</v>
      </c>
      <c r="K135" s="335"/>
    </row>
    <row r="136" s="1" customFormat="1" ht="15" customHeight="1">
      <c r="B136" s="332"/>
      <c r="C136" s="287" t="s">
        <v>1278</v>
      </c>
      <c r="D136" s="287"/>
      <c r="E136" s="287"/>
      <c r="F136" s="310" t="s">
        <v>1257</v>
      </c>
      <c r="G136" s="287"/>
      <c r="H136" s="287" t="s">
        <v>1291</v>
      </c>
      <c r="I136" s="287" t="s">
        <v>1253</v>
      </c>
      <c r="J136" s="287">
        <v>50</v>
      </c>
      <c r="K136" s="335"/>
    </row>
    <row r="137" s="1" customFormat="1" ht="15" customHeight="1">
      <c r="B137" s="332"/>
      <c r="C137" s="287" t="s">
        <v>1279</v>
      </c>
      <c r="D137" s="287"/>
      <c r="E137" s="287"/>
      <c r="F137" s="310" t="s">
        <v>1257</v>
      </c>
      <c r="G137" s="287"/>
      <c r="H137" s="287" t="s">
        <v>1304</v>
      </c>
      <c r="I137" s="287" t="s">
        <v>1253</v>
      </c>
      <c r="J137" s="287">
        <v>255</v>
      </c>
      <c r="K137" s="335"/>
    </row>
    <row r="138" s="1" customFormat="1" ht="15" customHeight="1">
      <c r="B138" s="332"/>
      <c r="C138" s="287" t="s">
        <v>1281</v>
      </c>
      <c r="D138" s="287"/>
      <c r="E138" s="287"/>
      <c r="F138" s="310" t="s">
        <v>1251</v>
      </c>
      <c r="G138" s="287"/>
      <c r="H138" s="287" t="s">
        <v>1305</v>
      </c>
      <c r="I138" s="287" t="s">
        <v>1283</v>
      </c>
      <c r="J138" s="287"/>
      <c r="K138" s="335"/>
    </row>
    <row r="139" s="1" customFormat="1" ht="15" customHeight="1">
      <c r="B139" s="332"/>
      <c r="C139" s="287" t="s">
        <v>1284</v>
      </c>
      <c r="D139" s="287"/>
      <c r="E139" s="287"/>
      <c r="F139" s="310" t="s">
        <v>1251</v>
      </c>
      <c r="G139" s="287"/>
      <c r="H139" s="287" t="s">
        <v>1306</v>
      </c>
      <c r="I139" s="287" t="s">
        <v>1286</v>
      </c>
      <c r="J139" s="287"/>
      <c r="K139" s="335"/>
    </row>
    <row r="140" s="1" customFormat="1" ht="15" customHeight="1">
      <c r="B140" s="332"/>
      <c r="C140" s="287" t="s">
        <v>1287</v>
      </c>
      <c r="D140" s="287"/>
      <c r="E140" s="287"/>
      <c r="F140" s="310" t="s">
        <v>1251</v>
      </c>
      <c r="G140" s="287"/>
      <c r="H140" s="287" t="s">
        <v>1287</v>
      </c>
      <c r="I140" s="287" t="s">
        <v>1286</v>
      </c>
      <c r="J140" s="287"/>
      <c r="K140" s="335"/>
    </row>
    <row r="141" s="1" customFormat="1" ht="15" customHeight="1">
      <c r="B141" s="332"/>
      <c r="C141" s="287" t="s">
        <v>38</v>
      </c>
      <c r="D141" s="287"/>
      <c r="E141" s="287"/>
      <c r="F141" s="310" t="s">
        <v>1251</v>
      </c>
      <c r="G141" s="287"/>
      <c r="H141" s="287" t="s">
        <v>1307</v>
      </c>
      <c r="I141" s="287" t="s">
        <v>1286</v>
      </c>
      <c r="J141" s="287"/>
      <c r="K141" s="335"/>
    </row>
    <row r="142" s="1" customFormat="1" ht="15" customHeight="1">
      <c r="B142" s="332"/>
      <c r="C142" s="287" t="s">
        <v>1308</v>
      </c>
      <c r="D142" s="287"/>
      <c r="E142" s="287"/>
      <c r="F142" s="310" t="s">
        <v>1251</v>
      </c>
      <c r="G142" s="287"/>
      <c r="H142" s="287" t="s">
        <v>1309</v>
      </c>
      <c r="I142" s="287" t="s">
        <v>1286</v>
      </c>
      <c r="J142" s="287"/>
      <c r="K142" s="335"/>
    </row>
    <row r="143" s="1" customFormat="1" ht="15" customHeight="1">
      <c r="B143" s="336"/>
      <c r="C143" s="337"/>
      <c r="D143" s="337"/>
      <c r="E143" s="337"/>
      <c r="F143" s="337"/>
      <c r="G143" s="337"/>
      <c r="H143" s="337"/>
      <c r="I143" s="337"/>
      <c r="J143" s="337"/>
      <c r="K143" s="338"/>
    </row>
    <row r="144" s="1" customFormat="1" ht="18.75" customHeight="1">
      <c r="B144" s="323"/>
      <c r="C144" s="323"/>
      <c r="D144" s="323"/>
      <c r="E144" s="323"/>
      <c r="F144" s="324"/>
      <c r="G144" s="323"/>
      <c r="H144" s="323"/>
      <c r="I144" s="323"/>
      <c r="J144" s="323"/>
      <c r="K144" s="323"/>
    </row>
    <row r="145" s="1" customFormat="1" ht="18.75" customHeight="1">
      <c r="B145" s="295"/>
      <c r="C145" s="295"/>
      <c r="D145" s="295"/>
      <c r="E145" s="295"/>
      <c r="F145" s="295"/>
      <c r="G145" s="295"/>
      <c r="H145" s="295"/>
      <c r="I145" s="295"/>
      <c r="J145" s="295"/>
      <c r="K145" s="295"/>
    </row>
    <row r="146" s="1" customFormat="1" ht="7.5" customHeight="1">
      <c r="B146" s="296"/>
      <c r="C146" s="297"/>
      <c r="D146" s="297"/>
      <c r="E146" s="297"/>
      <c r="F146" s="297"/>
      <c r="G146" s="297"/>
      <c r="H146" s="297"/>
      <c r="I146" s="297"/>
      <c r="J146" s="297"/>
      <c r="K146" s="298"/>
    </row>
    <row r="147" s="1" customFormat="1" ht="45" customHeight="1">
      <c r="B147" s="299"/>
      <c r="C147" s="300" t="s">
        <v>1310</v>
      </c>
      <c r="D147" s="300"/>
      <c r="E147" s="300"/>
      <c r="F147" s="300"/>
      <c r="G147" s="300"/>
      <c r="H147" s="300"/>
      <c r="I147" s="300"/>
      <c r="J147" s="300"/>
      <c r="K147" s="301"/>
    </row>
    <row r="148" s="1" customFormat="1" ht="17.25" customHeight="1">
      <c r="B148" s="299"/>
      <c r="C148" s="302" t="s">
        <v>1245</v>
      </c>
      <c r="D148" s="302"/>
      <c r="E148" s="302"/>
      <c r="F148" s="302" t="s">
        <v>1246</v>
      </c>
      <c r="G148" s="303"/>
      <c r="H148" s="302" t="s">
        <v>54</v>
      </c>
      <c r="I148" s="302" t="s">
        <v>57</v>
      </c>
      <c r="J148" s="302" t="s">
        <v>1247</v>
      </c>
      <c r="K148" s="301"/>
    </row>
    <row r="149" s="1" customFormat="1" ht="17.25" customHeight="1">
      <c r="B149" s="299"/>
      <c r="C149" s="304" t="s">
        <v>1248</v>
      </c>
      <c r="D149" s="304"/>
      <c r="E149" s="304"/>
      <c r="F149" s="305" t="s">
        <v>1249</v>
      </c>
      <c r="G149" s="306"/>
      <c r="H149" s="304"/>
      <c r="I149" s="304"/>
      <c r="J149" s="304" t="s">
        <v>1250</v>
      </c>
      <c r="K149" s="301"/>
    </row>
    <row r="150" s="1" customFormat="1" ht="5.25" customHeight="1">
      <c r="B150" s="312"/>
      <c r="C150" s="307"/>
      <c r="D150" s="307"/>
      <c r="E150" s="307"/>
      <c r="F150" s="307"/>
      <c r="G150" s="308"/>
      <c r="H150" s="307"/>
      <c r="I150" s="307"/>
      <c r="J150" s="307"/>
      <c r="K150" s="335"/>
    </row>
    <row r="151" s="1" customFormat="1" ht="15" customHeight="1">
      <c r="B151" s="312"/>
      <c r="C151" s="339" t="s">
        <v>1254</v>
      </c>
      <c r="D151" s="287"/>
      <c r="E151" s="287"/>
      <c r="F151" s="340" t="s">
        <v>1251</v>
      </c>
      <c r="G151" s="287"/>
      <c r="H151" s="339" t="s">
        <v>1291</v>
      </c>
      <c r="I151" s="339" t="s">
        <v>1253</v>
      </c>
      <c r="J151" s="339">
        <v>120</v>
      </c>
      <c r="K151" s="335"/>
    </row>
    <row r="152" s="1" customFormat="1" ht="15" customHeight="1">
      <c r="B152" s="312"/>
      <c r="C152" s="339" t="s">
        <v>1300</v>
      </c>
      <c r="D152" s="287"/>
      <c r="E152" s="287"/>
      <c r="F152" s="340" t="s">
        <v>1251</v>
      </c>
      <c r="G152" s="287"/>
      <c r="H152" s="339" t="s">
        <v>1311</v>
      </c>
      <c r="I152" s="339" t="s">
        <v>1253</v>
      </c>
      <c r="J152" s="339" t="s">
        <v>1302</v>
      </c>
      <c r="K152" s="335"/>
    </row>
    <row r="153" s="1" customFormat="1" ht="15" customHeight="1">
      <c r="B153" s="312"/>
      <c r="C153" s="339" t="s">
        <v>1199</v>
      </c>
      <c r="D153" s="287"/>
      <c r="E153" s="287"/>
      <c r="F153" s="340" t="s">
        <v>1251</v>
      </c>
      <c r="G153" s="287"/>
      <c r="H153" s="339" t="s">
        <v>1312</v>
      </c>
      <c r="I153" s="339" t="s">
        <v>1253</v>
      </c>
      <c r="J153" s="339" t="s">
        <v>1302</v>
      </c>
      <c r="K153" s="335"/>
    </row>
    <row r="154" s="1" customFormat="1" ht="15" customHeight="1">
      <c r="B154" s="312"/>
      <c r="C154" s="339" t="s">
        <v>1256</v>
      </c>
      <c r="D154" s="287"/>
      <c r="E154" s="287"/>
      <c r="F154" s="340" t="s">
        <v>1257</v>
      </c>
      <c r="G154" s="287"/>
      <c r="H154" s="339" t="s">
        <v>1291</v>
      </c>
      <c r="I154" s="339" t="s">
        <v>1253</v>
      </c>
      <c r="J154" s="339">
        <v>50</v>
      </c>
      <c r="K154" s="335"/>
    </row>
    <row r="155" s="1" customFormat="1" ht="15" customHeight="1">
      <c r="B155" s="312"/>
      <c r="C155" s="339" t="s">
        <v>1259</v>
      </c>
      <c r="D155" s="287"/>
      <c r="E155" s="287"/>
      <c r="F155" s="340" t="s">
        <v>1251</v>
      </c>
      <c r="G155" s="287"/>
      <c r="H155" s="339" t="s">
        <v>1291</v>
      </c>
      <c r="I155" s="339" t="s">
        <v>1261</v>
      </c>
      <c r="J155" s="339"/>
      <c r="K155" s="335"/>
    </row>
    <row r="156" s="1" customFormat="1" ht="15" customHeight="1">
      <c r="B156" s="312"/>
      <c r="C156" s="339" t="s">
        <v>1270</v>
      </c>
      <c r="D156" s="287"/>
      <c r="E156" s="287"/>
      <c r="F156" s="340" t="s">
        <v>1257</v>
      </c>
      <c r="G156" s="287"/>
      <c r="H156" s="339" t="s">
        <v>1291</v>
      </c>
      <c r="I156" s="339" t="s">
        <v>1253</v>
      </c>
      <c r="J156" s="339">
        <v>50</v>
      </c>
      <c r="K156" s="335"/>
    </row>
    <row r="157" s="1" customFormat="1" ht="15" customHeight="1">
      <c r="B157" s="312"/>
      <c r="C157" s="339" t="s">
        <v>1278</v>
      </c>
      <c r="D157" s="287"/>
      <c r="E157" s="287"/>
      <c r="F157" s="340" t="s">
        <v>1257</v>
      </c>
      <c r="G157" s="287"/>
      <c r="H157" s="339" t="s">
        <v>1291</v>
      </c>
      <c r="I157" s="339" t="s">
        <v>1253</v>
      </c>
      <c r="J157" s="339">
        <v>50</v>
      </c>
      <c r="K157" s="335"/>
    </row>
    <row r="158" s="1" customFormat="1" ht="15" customHeight="1">
      <c r="B158" s="312"/>
      <c r="C158" s="339" t="s">
        <v>1276</v>
      </c>
      <c r="D158" s="287"/>
      <c r="E158" s="287"/>
      <c r="F158" s="340" t="s">
        <v>1257</v>
      </c>
      <c r="G158" s="287"/>
      <c r="H158" s="339" t="s">
        <v>1291</v>
      </c>
      <c r="I158" s="339" t="s">
        <v>1253</v>
      </c>
      <c r="J158" s="339">
        <v>50</v>
      </c>
      <c r="K158" s="335"/>
    </row>
    <row r="159" s="1" customFormat="1" ht="15" customHeight="1">
      <c r="B159" s="312"/>
      <c r="C159" s="339" t="s">
        <v>90</v>
      </c>
      <c r="D159" s="287"/>
      <c r="E159" s="287"/>
      <c r="F159" s="340" t="s">
        <v>1251</v>
      </c>
      <c r="G159" s="287"/>
      <c r="H159" s="339" t="s">
        <v>1313</v>
      </c>
      <c r="I159" s="339" t="s">
        <v>1253</v>
      </c>
      <c r="J159" s="339" t="s">
        <v>1314</v>
      </c>
      <c r="K159" s="335"/>
    </row>
    <row r="160" s="1" customFormat="1" ht="15" customHeight="1">
      <c r="B160" s="312"/>
      <c r="C160" s="339" t="s">
        <v>1315</v>
      </c>
      <c r="D160" s="287"/>
      <c r="E160" s="287"/>
      <c r="F160" s="340" t="s">
        <v>1251</v>
      </c>
      <c r="G160" s="287"/>
      <c r="H160" s="339" t="s">
        <v>1316</v>
      </c>
      <c r="I160" s="339" t="s">
        <v>1286</v>
      </c>
      <c r="J160" s="339"/>
      <c r="K160" s="335"/>
    </row>
    <row r="161" s="1" customFormat="1" ht="15" customHeight="1">
      <c r="B161" s="341"/>
      <c r="C161" s="321"/>
      <c r="D161" s="321"/>
      <c r="E161" s="321"/>
      <c r="F161" s="321"/>
      <c r="G161" s="321"/>
      <c r="H161" s="321"/>
      <c r="I161" s="321"/>
      <c r="J161" s="321"/>
      <c r="K161" s="342"/>
    </row>
    <row r="162" s="1" customFormat="1" ht="18.75" customHeight="1">
      <c r="B162" s="323"/>
      <c r="C162" s="333"/>
      <c r="D162" s="333"/>
      <c r="E162" s="333"/>
      <c r="F162" s="343"/>
      <c r="G162" s="333"/>
      <c r="H162" s="333"/>
      <c r="I162" s="333"/>
      <c r="J162" s="333"/>
      <c r="K162" s="323"/>
    </row>
    <row r="163" s="1" customFormat="1" ht="18.75" customHeight="1">
      <c r="B163" s="295"/>
      <c r="C163" s="295"/>
      <c r="D163" s="295"/>
      <c r="E163" s="295"/>
      <c r="F163" s="295"/>
      <c r="G163" s="295"/>
      <c r="H163" s="295"/>
      <c r="I163" s="295"/>
      <c r="J163" s="295"/>
      <c r="K163" s="295"/>
    </row>
    <row r="164" s="1" customFormat="1" ht="7.5" customHeight="1">
      <c r="B164" s="274"/>
      <c r="C164" s="275"/>
      <c r="D164" s="275"/>
      <c r="E164" s="275"/>
      <c r="F164" s="275"/>
      <c r="G164" s="275"/>
      <c r="H164" s="275"/>
      <c r="I164" s="275"/>
      <c r="J164" s="275"/>
      <c r="K164" s="276"/>
    </row>
    <row r="165" s="1" customFormat="1" ht="45" customHeight="1">
      <c r="B165" s="277"/>
      <c r="C165" s="278" t="s">
        <v>1317</v>
      </c>
      <c r="D165" s="278"/>
      <c r="E165" s="278"/>
      <c r="F165" s="278"/>
      <c r="G165" s="278"/>
      <c r="H165" s="278"/>
      <c r="I165" s="278"/>
      <c r="J165" s="278"/>
      <c r="K165" s="279"/>
    </row>
    <row r="166" s="1" customFormat="1" ht="17.25" customHeight="1">
      <c r="B166" s="277"/>
      <c r="C166" s="302" t="s">
        <v>1245</v>
      </c>
      <c r="D166" s="302"/>
      <c r="E166" s="302"/>
      <c r="F166" s="302" t="s">
        <v>1246</v>
      </c>
      <c r="G166" s="344"/>
      <c r="H166" s="345" t="s">
        <v>54</v>
      </c>
      <c r="I166" s="345" t="s">
        <v>57</v>
      </c>
      <c r="J166" s="302" t="s">
        <v>1247</v>
      </c>
      <c r="K166" s="279"/>
    </row>
    <row r="167" s="1" customFormat="1" ht="17.25" customHeight="1">
      <c r="B167" s="280"/>
      <c r="C167" s="304" t="s">
        <v>1248</v>
      </c>
      <c r="D167" s="304"/>
      <c r="E167" s="304"/>
      <c r="F167" s="305" t="s">
        <v>1249</v>
      </c>
      <c r="G167" s="346"/>
      <c r="H167" s="347"/>
      <c r="I167" s="347"/>
      <c r="J167" s="304" t="s">
        <v>1250</v>
      </c>
      <c r="K167" s="282"/>
    </row>
    <row r="168" s="1" customFormat="1" ht="5.25" customHeight="1">
      <c r="B168" s="312"/>
      <c r="C168" s="307"/>
      <c r="D168" s="307"/>
      <c r="E168" s="307"/>
      <c r="F168" s="307"/>
      <c r="G168" s="308"/>
      <c r="H168" s="307"/>
      <c r="I168" s="307"/>
      <c r="J168" s="307"/>
      <c r="K168" s="335"/>
    </row>
    <row r="169" s="1" customFormat="1" ht="15" customHeight="1">
      <c r="B169" s="312"/>
      <c r="C169" s="287" t="s">
        <v>1254</v>
      </c>
      <c r="D169" s="287"/>
      <c r="E169" s="287"/>
      <c r="F169" s="310" t="s">
        <v>1251</v>
      </c>
      <c r="G169" s="287"/>
      <c r="H169" s="287" t="s">
        <v>1291</v>
      </c>
      <c r="I169" s="287" t="s">
        <v>1253</v>
      </c>
      <c r="J169" s="287">
        <v>120</v>
      </c>
      <c r="K169" s="335"/>
    </row>
    <row r="170" s="1" customFormat="1" ht="15" customHeight="1">
      <c r="B170" s="312"/>
      <c r="C170" s="287" t="s">
        <v>1300</v>
      </c>
      <c r="D170" s="287"/>
      <c r="E170" s="287"/>
      <c r="F170" s="310" t="s">
        <v>1251</v>
      </c>
      <c r="G170" s="287"/>
      <c r="H170" s="287" t="s">
        <v>1301</v>
      </c>
      <c r="I170" s="287" t="s">
        <v>1253</v>
      </c>
      <c r="J170" s="287" t="s">
        <v>1302</v>
      </c>
      <c r="K170" s="335"/>
    </row>
    <row r="171" s="1" customFormat="1" ht="15" customHeight="1">
      <c r="B171" s="312"/>
      <c r="C171" s="287" t="s">
        <v>1199</v>
      </c>
      <c r="D171" s="287"/>
      <c r="E171" s="287"/>
      <c r="F171" s="310" t="s">
        <v>1251</v>
      </c>
      <c r="G171" s="287"/>
      <c r="H171" s="287" t="s">
        <v>1318</v>
      </c>
      <c r="I171" s="287" t="s">
        <v>1253</v>
      </c>
      <c r="J171" s="287" t="s">
        <v>1302</v>
      </c>
      <c r="K171" s="335"/>
    </row>
    <row r="172" s="1" customFormat="1" ht="15" customHeight="1">
      <c r="B172" s="312"/>
      <c r="C172" s="287" t="s">
        <v>1256</v>
      </c>
      <c r="D172" s="287"/>
      <c r="E172" s="287"/>
      <c r="F172" s="310" t="s">
        <v>1257</v>
      </c>
      <c r="G172" s="287"/>
      <c r="H172" s="287" t="s">
        <v>1318</v>
      </c>
      <c r="I172" s="287" t="s">
        <v>1253</v>
      </c>
      <c r="J172" s="287">
        <v>50</v>
      </c>
      <c r="K172" s="335"/>
    </row>
    <row r="173" s="1" customFormat="1" ht="15" customHeight="1">
      <c r="B173" s="312"/>
      <c r="C173" s="287" t="s">
        <v>1259</v>
      </c>
      <c r="D173" s="287"/>
      <c r="E173" s="287"/>
      <c r="F173" s="310" t="s">
        <v>1251</v>
      </c>
      <c r="G173" s="287"/>
      <c r="H173" s="287" t="s">
        <v>1318</v>
      </c>
      <c r="I173" s="287" t="s">
        <v>1261</v>
      </c>
      <c r="J173" s="287"/>
      <c r="K173" s="335"/>
    </row>
    <row r="174" s="1" customFormat="1" ht="15" customHeight="1">
      <c r="B174" s="312"/>
      <c r="C174" s="287" t="s">
        <v>1270</v>
      </c>
      <c r="D174" s="287"/>
      <c r="E174" s="287"/>
      <c r="F174" s="310" t="s">
        <v>1257</v>
      </c>
      <c r="G174" s="287"/>
      <c r="H174" s="287" t="s">
        <v>1318</v>
      </c>
      <c r="I174" s="287" t="s">
        <v>1253</v>
      </c>
      <c r="J174" s="287">
        <v>50</v>
      </c>
      <c r="K174" s="335"/>
    </row>
    <row r="175" s="1" customFormat="1" ht="15" customHeight="1">
      <c r="B175" s="312"/>
      <c r="C175" s="287" t="s">
        <v>1278</v>
      </c>
      <c r="D175" s="287"/>
      <c r="E175" s="287"/>
      <c r="F175" s="310" t="s">
        <v>1257</v>
      </c>
      <c r="G175" s="287"/>
      <c r="H175" s="287" t="s">
        <v>1318</v>
      </c>
      <c r="I175" s="287" t="s">
        <v>1253</v>
      </c>
      <c r="J175" s="287">
        <v>50</v>
      </c>
      <c r="K175" s="335"/>
    </row>
    <row r="176" s="1" customFormat="1" ht="15" customHeight="1">
      <c r="B176" s="312"/>
      <c r="C176" s="287" t="s">
        <v>1276</v>
      </c>
      <c r="D176" s="287"/>
      <c r="E176" s="287"/>
      <c r="F176" s="310" t="s">
        <v>1257</v>
      </c>
      <c r="G176" s="287"/>
      <c r="H176" s="287" t="s">
        <v>1318</v>
      </c>
      <c r="I176" s="287" t="s">
        <v>1253</v>
      </c>
      <c r="J176" s="287">
        <v>50</v>
      </c>
      <c r="K176" s="335"/>
    </row>
    <row r="177" s="1" customFormat="1" ht="15" customHeight="1">
      <c r="B177" s="312"/>
      <c r="C177" s="287" t="s">
        <v>120</v>
      </c>
      <c r="D177" s="287"/>
      <c r="E177" s="287"/>
      <c r="F177" s="310" t="s">
        <v>1251</v>
      </c>
      <c r="G177" s="287"/>
      <c r="H177" s="287" t="s">
        <v>1319</v>
      </c>
      <c r="I177" s="287" t="s">
        <v>1320</v>
      </c>
      <c r="J177" s="287"/>
      <c r="K177" s="335"/>
    </row>
    <row r="178" s="1" customFormat="1" ht="15" customHeight="1">
      <c r="B178" s="312"/>
      <c r="C178" s="287" t="s">
        <v>57</v>
      </c>
      <c r="D178" s="287"/>
      <c r="E178" s="287"/>
      <c r="F178" s="310" t="s">
        <v>1251</v>
      </c>
      <c r="G178" s="287"/>
      <c r="H178" s="287" t="s">
        <v>1321</v>
      </c>
      <c r="I178" s="287" t="s">
        <v>1322</v>
      </c>
      <c r="J178" s="287">
        <v>1</v>
      </c>
      <c r="K178" s="335"/>
    </row>
    <row r="179" s="1" customFormat="1" ht="15" customHeight="1">
      <c r="B179" s="312"/>
      <c r="C179" s="287" t="s">
        <v>53</v>
      </c>
      <c r="D179" s="287"/>
      <c r="E179" s="287"/>
      <c r="F179" s="310" t="s">
        <v>1251</v>
      </c>
      <c r="G179" s="287"/>
      <c r="H179" s="287" t="s">
        <v>1323</v>
      </c>
      <c r="I179" s="287" t="s">
        <v>1253</v>
      </c>
      <c r="J179" s="287">
        <v>20</v>
      </c>
      <c r="K179" s="335"/>
    </row>
    <row r="180" s="1" customFormat="1" ht="15" customHeight="1">
      <c r="B180" s="312"/>
      <c r="C180" s="287" t="s">
        <v>54</v>
      </c>
      <c r="D180" s="287"/>
      <c r="E180" s="287"/>
      <c r="F180" s="310" t="s">
        <v>1251</v>
      </c>
      <c r="G180" s="287"/>
      <c r="H180" s="287" t="s">
        <v>1324</v>
      </c>
      <c r="I180" s="287" t="s">
        <v>1253</v>
      </c>
      <c r="J180" s="287">
        <v>255</v>
      </c>
      <c r="K180" s="335"/>
    </row>
    <row r="181" s="1" customFormat="1" ht="15" customHeight="1">
      <c r="B181" s="312"/>
      <c r="C181" s="287" t="s">
        <v>121</v>
      </c>
      <c r="D181" s="287"/>
      <c r="E181" s="287"/>
      <c r="F181" s="310" t="s">
        <v>1251</v>
      </c>
      <c r="G181" s="287"/>
      <c r="H181" s="287" t="s">
        <v>1215</v>
      </c>
      <c r="I181" s="287" t="s">
        <v>1253</v>
      </c>
      <c r="J181" s="287">
        <v>10</v>
      </c>
      <c r="K181" s="335"/>
    </row>
    <row r="182" s="1" customFormat="1" ht="15" customHeight="1">
      <c r="B182" s="312"/>
      <c r="C182" s="287" t="s">
        <v>122</v>
      </c>
      <c r="D182" s="287"/>
      <c r="E182" s="287"/>
      <c r="F182" s="310" t="s">
        <v>1251</v>
      </c>
      <c r="G182" s="287"/>
      <c r="H182" s="287" t="s">
        <v>1325</v>
      </c>
      <c r="I182" s="287" t="s">
        <v>1286</v>
      </c>
      <c r="J182" s="287"/>
      <c r="K182" s="335"/>
    </row>
    <row r="183" s="1" customFormat="1" ht="15" customHeight="1">
      <c r="B183" s="312"/>
      <c r="C183" s="287" t="s">
        <v>1326</v>
      </c>
      <c r="D183" s="287"/>
      <c r="E183" s="287"/>
      <c r="F183" s="310" t="s">
        <v>1251</v>
      </c>
      <c r="G183" s="287"/>
      <c r="H183" s="287" t="s">
        <v>1327</v>
      </c>
      <c r="I183" s="287" t="s">
        <v>1286</v>
      </c>
      <c r="J183" s="287"/>
      <c r="K183" s="335"/>
    </row>
    <row r="184" s="1" customFormat="1" ht="15" customHeight="1">
      <c r="B184" s="312"/>
      <c r="C184" s="287" t="s">
        <v>1315</v>
      </c>
      <c r="D184" s="287"/>
      <c r="E184" s="287"/>
      <c r="F184" s="310" t="s">
        <v>1251</v>
      </c>
      <c r="G184" s="287"/>
      <c r="H184" s="287" t="s">
        <v>1328</v>
      </c>
      <c r="I184" s="287" t="s">
        <v>1286</v>
      </c>
      <c r="J184" s="287"/>
      <c r="K184" s="335"/>
    </row>
    <row r="185" s="1" customFormat="1" ht="15" customHeight="1">
      <c r="B185" s="312"/>
      <c r="C185" s="287" t="s">
        <v>124</v>
      </c>
      <c r="D185" s="287"/>
      <c r="E185" s="287"/>
      <c r="F185" s="310" t="s">
        <v>1257</v>
      </c>
      <c r="G185" s="287"/>
      <c r="H185" s="287" t="s">
        <v>1329</v>
      </c>
      <c r="I185" s="287" t="s">
        <v>1253</v>
      </c>
      <c r="J185" s="287">
        <v>50</v>
      </c>
      <c r="K185" s="335"/>
    </row>
    <row r="186" s="1" customFormat="1" ht="15" customHeight="1">
      <c r="B186" s="312"/>
      <c r="C186" s="287" t="s">
        <v>1330</v>
      </c>
      <c r="D186" s="287"/>
      <c r="E186" s="287"/>
      <c r="F186" s="310" t="s">
        <v>1257</v>
      </c>
      <c r="G186" s="287"/>
      <c r="H186" s="287" t="s">
        <v>1331</v>
      </c>
      <c r="I186" s="287" t="s">
        <v>1332</v>
      </c>
      <c r="J186" s="287"/>
      <c r="K186" s="335"/>
    </row>
    <row r="187" s="1" customFormat="1" ht="15" customHeight="1">
      <c r="B187" s="312"/>
      <c r="C187" s="287" t="s">
        <v>1333</v>
      </c>
      <c r="D187" s="287"/>
      <c r="E187" s="287"/>
      <c r="F187" s="310" t="s">
        <v>1257</v>
      </c>
      <c r="G187" s="287"/>
      <c r="H187" s="287" t="s">
        <v>1334</v>
      </c>
      <c r="I187" s="287" t="s">
        <v>1332</v>
      </c>
      <c r="J187" s="287"/>
      <c r="K187" s="335"/>
    </row>
    <row r="188" s="1" customFormat="1" ht="15" customHeight="1">
      <c r="B188" s="312"/>
      <c r="C188" s="287" t="s">
        <v>1335</v>
      </c>
      <c r="D188" s="287"/>
      <c r="E188" s="287"/>
      <c r="F188" s="310" t="s">
        <v>1257</v>
      </c>
      <c r="G188" s="287"/>
      <c r="H188" s="287" t="s">
        <v>1336</v>
      </c>
      <c r="I188" s="287" t="s">
        <v>1332</v>
      </c>
      <c r="J188" s="287"/>
      <c r="K188" s="335"/>
    </row>
    <row r="189" s="1" customFormat="1" ht="15" customHeight="1">
      <c r="B189" s="312"/>
      <c r="C189" s="348" t="s">
        <v>1337</v>
      </c>
      <c r="D189" s="287"/>
      <c r="E189" s="287"/>
      <c r="F189" s="310" t="s">
        <v>1257</v>
      </c>
      <c r="G189" s="287"/>
      <c r="H189" s="287" t="s">
        <v>1338</v>
      </c>
      <c r="I189" s="287" t="s">
        <v>1339</v>
      </c>
      <c r="J189" s="349" t="s">
        <v>1340</v>
      </c>
      <c r="K189" s="335"/>
    </row>
    <row r="190" s="17" customFormat="1" ht="15" customHeight="1">
      <c r="B190" s="350"/>
      <c r="C190" s="351" t="s">
        <v>1341</v>
      </c>
      <c r="D190" s="352"/>
      <c r="E190" s="352"/>
      <c r="F190" s="353" t="s">
        <v>1257</v>
      </c>
      <c r="G190" s="352"/>
      <c r="H190" s="352" t="s">
        <v>1342</v>
      </c>
      <c r="I190" s="352" t="s">
        <v>1339</v>
      </c>
      <c r="J190" s="354" t="s">
        <v>1340</v>
      </c>
      <c r="K190" s="355"/>
    </row>
    <row r="191" s="1" customFormat="1" ht="15" customHeight="1">
      <c r="B191" s="312"/>
      <c r="C191" s="348" t="s">
        <v>42</v>
      </c>
      <c r="D191" s="287"/>
      <c r="E191" s="287"/>
      <c r="F191" s="310" t="s">
        <v>1251</v>
      </c>
      <c r="G191" s="287"/>
      <c r="H191" s="284" t="s">
        <v>1343</v>
      </c>
      <c r="I191" s="287" t="s">
        <v>1344</v>
      </c>
      <c r="J191" s="287"/>
      <c r="K191" s="335"/>
    </row>
    <row r="192" s="1" customFormat="1" ht="15" customHeight="1">
      <c r="B192" s="312"/>
      <c r="C192" s="348" t="s">
        <v>1345</v>
      </c>
      <c r="D192" s="287"/>
      <c r="E192" s="287"/>
      <c r="F192" s="310" t="s">
        <v>1251</v>
      </c>
      <c r="G192" s="287"/>
      <c r="H192" s="287" t="s">
        <v>1346</v>
      </c>
      <c r="I192" s="287" t="s">
        <v>1286</v>
      </c>
      <c r="J192" s="287"/>
      <c r="K192" s="335"/>
    </row>
    <row r="193" s="1" customFormat="1" ht="15" customHeight="1">
      <c r="B193" s="312"/>
      <c r="C193" s="348" t="s">
        <v>1347</v>
      </c>
      <c r="D193" s="287"/>
      <c r="E193" s="287"/>
      <c r="F193" s="310" t="s">
        <v>1251</v>
      </c>
      <c r="G193" s="287"/>
      <c r="H193" s="287" t="s">
        <v>1348</v>
      </c>
      <c r="I193" s="287" t="s">
        <v>1286</v>
      </c>
      <c r="J193" s="287"/>
      <c r="K193" s="335"/>
    </row>
    <row r="194" s="1" customFormat="1" ht="15" customHeight="1">
      <c r="B194" s="312"/>
      <c r="C194" s="348" t="s">
        <v>1349</v>
      </c>
      <c r="D194" s="287"/>
      <c r="E194" s="287"/>
      <c r="F194" s="310" t="s">
        <v>1257</v>
      </c>
      <c r="G194" s="287"/>
      <c r="H194" s="287" t="s">
        <v>1350</v>
      </c>
      <c r="I194" s="287" t="s">
        <v>1286</v>
      </c>
      <c r="J194" s="287"/>
      <c r="K194" s="335"/>
    </row>
    <row r="195" s="1" customFormat="1" ht="15" customHeight="1">
      <c r="B195" s="341"/>
      <c r="C195" s="356"/>
      <c r="D195" s="321"/>
      <c r="E195" s="321"/>
      <c r="F195" s="321"/>
      <c r="G195" s="321"/>
      <c r="H195" s="321"/>
      <c r="I195" s="321"/>
      <c r="J195" s="321"/>
      <c r="K195" s="342"/>
    </row>
    <row r="196" s="1" customFormat="1" ht="18.75" customHeight="1">
      <c r="B196" s="323"/>
      <c r="C196" s="333"/>
      <c r="D196" s="333"/>
      <c r="E196" s="333"/>
      <c r="F196" s="343"/>
      <c r="G196" s="333"/>
      <c r="H196" s="333"/>
      <c r="I196" s="333"/>
      <c r="J196" s="333"/>
      <c r="K196" s="323"/>
    </row>
    <row r="197" s="1" customFormat="1" ht="18.75" customHeight="1">
      <c r="B197" s="323"/>
      <c r="C197" s="333"/>
      <c r="D197" s="333"/>
      <c r="E197" s="333"/>
      <c r="F197" s="343"/>
      <c r="G197" s="333"/>
      <c r="H197" s="333"/>
      <c r="I197" s="333"/>
      <c r="J197" s="333"/>
      <c r="K197" s="323"/>
    </row>
    <row r="198" s="1" customFormat="1" ht="18.75" customHeight="1">
      <c r="B198" s="295"/>
      <c r="C198" s="295"/>
      <c r="D198" s="295"/>
      <c r="E198" s="295"/>
      <c r="F198" s="295"/>
      <c r="G198" s="295"/>
      <c r="H198" s="295"/>
      <c r="I198" s="295"/>
      <c r="J198" s="295"/>
      <c r="K198" s="295"/>
    </row>
    <row r="199" s="1" customFormat="1" ht="13.5">
      <c r="B199" s="274"/>
      <c r="C199" s="275"/>
      <c r="D199" s="275"/>
      <c r="E199" s="275"/>
      <c r="F199" s="275"/>
      <c r="G199" s="275"/>
      <c r="H199" s="275"/>
      <c r="I199" s="275"/>
      <c r="J199" s="275"/>
      <c r="K199" s="276"/>
    </row>
    <row r="200" s="1" customFormat="1" ht="21">
      <c r="B200" s="277"/>
      <c r="C200" s="278" t="s">
        <v>1351</v>
      </c>
      <c r="D200" s="278"/>
      <c r="E200" s="278"/>
      <c r="F200" s="278"/>
      <c r="G200" s="278"/>
      <c r="H200" s="278"/>
      <c r="I200" s="278"/>
      <c r="J200" s="278"/>
      <c r="K200" s="279"/>
    </row>
    <row r="201" s="1" customFormat="1" ht="25.5" customHeight="1">
      <c r="B201" s="277"/>
      <c r="C201" s="357" t="s">
        <v>1352</v>
      </c>
      <c r="D201" s="357"/>
      <c r="E201" s="357"/>
      <c r="F201" s="357" t="s">
        <v>1353</v>
      </c>
      <c r="G201" s="358"/>
      <c r="H201" s="357" t="s">
        <v>1354</v>
      </c>
      <c r="I201" s="357"/>
      <c r="J201" s="357"/>
      <c r="K201" s="279"/>
    </row>
    <row r="202" s="1" customFormat="1" ht="5.25" customHeight="1">
      <c r="B202" s="312"/>
      <c r="C202" s="307"/>
      <c r="D202" s="307"/>
      <c r="E202" s="307"/>
      <c r="F202" s="307"/>
      <c r="G202" s="333"/>
      <c r="H202" s="307"/>
      <c r="I202" s="307"/>
      <c r="J202" s="307"/>
      <c r="K202" s="335"/>
    </row>
    <row r="203" s="1" customFormat="1" ht="15" customHeight="1">
      <c r="B203" s="312"/>
      <c r="C203" s="287" t="s">
        <v>1344</v>
      </c>
      <c r="D203" s="287"/>
      <c r="E203" s="287"/>
      <c r="F203" s="310" t="s">
        <v>43</v>
      </c>
      <c r="G203" s="287"/>
      <c r="H203" s="287" t="s">
        <v>1355</v>
      </c>
      <c r="I203" s="287"/>
      <c r="J203" s="287"/>
      <c r="K203" s="335"/>
    </row>
    <row r="204" s="1" customFormat="1" ht="15" customHeight="1">
      <c r="B204" s="312"/>
      <c r="C204" s="287"/>
      <c r="D204" s="287"/>
      <c r="E204" s="287"/>
      <c r="F204" s="310" t="s">
        <v>44</v>
      </c>
      <c r="G204" s="287"/>
      <c r="H204" s="287" t="s">
        <v>1356</v>
      </c>
      <c r="I204" s="287"/>
      <c r="J204" s="287"/>
      <c r="K204" s="335"/>
    </row>
    <row r="205" s="1" customFormat="1" ht="15" customHeight="1">
      <c r="B205" s="312"/>
      <c r="C205" s="287"/>
      <c r="D205" s="287"/>
      <c r="E205" s="287"/>
      <c r="F205" s="310" t="s">
        <v>47</v>
      </c>
      <c r="G205" s="287"/>
      <c r="H205" s="287" t="s">
        <v>1357</v>
      </c>
      <c r="I205" s="287"/>
      <c r="J205" s="287"/>
      <c r="K205" s="335"/>
    </row>
    <row r="206" s="1" customFormat="1" ht="15" customHeight="1">
      <c r="B206" s="312"/>
      <c r="C206" s="287"/>
      <c r="D206" s="287"/>
      <c r="E206" s="287"/>
      <c r="F206" s="310" t="s">
        <v>45</v>
      </c>
      <c r="G206" s="287"/>
      <c r="H206" s="287" t="s">
        <v>1358</v>
      </c>
      <c r="I206" s="287"/>
      <c r="J206" s="287"/>
      <c r="K206" s="335"/>
    </row>
    <row r="207" s="1" customFormat="1" ht="15" customHeight="1">
      <c r="B207" s="312"/>
      <c r="C207" s="287"/>
      <c r="D207" s="287"/>
      <c r="E207" s="287"/>
      <c r="F207" s="310" t="s">
        <v>46</v>
      </c>
      <c r="G207" s="287"/>
      <c r="H207" s="287" t="s">
        <v>1359</v>
      </c>
      <c r="I207" s="287"/>
      <c r="J207" s="287"/>
      <c r="K207" s="335"/>
    </row>
    <row r="208" s="1" customFormat="1" ht="15" customHeight="1">
      <c r="B208" s="312"/>
      <c r="C208" s="287"/>
      <c r="D208" s="287"/>
      <c r="E208" s="287"/>
      <c r="F208" s="310"/>
      <c r="G208" s="287"/>
      <c r="H208" s="287"/>
      <c r="I208" s="287"/>
      <c r="J208" s="287"/>
      <c r="K208" s="335"/>
    </row>
    <row r="209" s="1" customFormat="1" ht="15" customHeight="1">
      <c r="B209" s="312"/>
      <c r="C209" s="287" t="s">
        <v>1298</v>
      </c>
      <c r="D209" s="287"/>
      <c r="E209" s="287"/>
      <c r="F209" s="310" t="s">
        <v>79</v>
      </c>
      <c r="G209" s="287"/>
      <c r="H209" s="287" t="s">
        <v>1360</v>
      </c>
      <c r="I209" s="287"/>
      <c r="J209" s="287"/>
      <c r="K209" s="335"/>
    </row>
    <row r="210" s="1" customFormat="1" ht="15" customHeight="1">
      <c r="B210" s="312"/>
      <c r="C210" s="287"/>
      <c r="D210" s="287"/>
      <c r="E210" s="287"/>
      <c r="F210" s="310" t="s">
        <v>1195</v>
      </c>
      <c r="G210" s="287"/>
      <c r="H210" s="287" t="s">
        <v>1196</v>
      </c>
      <c r="I210" s="287"/>
      <c r="J210" s="287"/>
      <c r="K210" s="335"/>
    </row>
    <row r="211" s="1" customFormat="1" ht="15" customHeight="1">
      <c r="B211" s="312"/>
      <c r="C211" s="287"/>
      <c r="D211" s="287"/>
      <c r="E211" s="287"/>
      <c r="F211" s="310" t="s">
        <v>1193</v>
      </c>
      <c r="G211" s="287"/>
      <c r="H211" s="287" t="s">
        <v>1361</v>
      </c>
      <c r="I211" s="287"/>
      <c r="J211" s="287"/>
      <c r="K211" s="335"/>
    </row>
    <row r="212" s="1" customFormat="1" ht="15" customHeight="1">
      <c r="B212" s="359"/>
      <c r="C212" s="287"/>
      <c r="D212" s="287"/>
      <c r="E212" s="287"/>
      <c r="F212" s="310" t="s">
        <v>1197</v>
      </c>
      <c r="G212" s="348"/>
      <c r="H212" s="339" t="s">
        <v>1198</v>
      </c>
      <c r="I212" s="339"/>
      <c r="J212" s="339"/>
      <c r="K212" s="360"/>
    </row>
    <row r="213" s="1" customFormat="1" ht="15" customHeight="1">
      <c r="B213" s="359"/>
      <c r="C213" s="287"/>
      <c r="D213" s="287"/>
      <c r="E213" s="287"/>
      <c r="F213" s="310" t="s">
        <v>1001</v>
      </c>
      <c r="G213" s="348"/>
      <c r="H213" s="339" t="s">
        <v>988</v>
      </c>
      <c r="I213" s="339"/>
      <c r="J213" s="339"/>
      <c r="K213" s="360"/>
    </row>
    <row r="214" s="1" customFormat="1" ht="15" customHeight="1">
      <c r="B214" s="359"/>
      <c r="C214" s="287"/>
      <c r="D214" s="287"/>
      <c r="E214" s="287"/>
      <c r="F214" s="310"/>
      <c r="G214" s="348"/>
      <c r="H214" s="339"/>
      <c r="I214" s="339"/>
      <c r="J214" s="339"/>
      <c r="K214" s="360"/>
    </row>
    <row r="215" s="1" customFormat="1" ht="15" customHeight="1">
      <c r="B215" s="359"/>
      <c r="C215" s="287" t="s">
        <v>1322</v>
      </c>
      <c r="D215" s="287"/>
      <c r="E215" s="287"/>
      <c r="F215" s="310">
        <v>1</v>
      </c>
      <c r="G215" s="348"/>
      <c r="H215" s="339" t="s">
        <v>1362</v>
      </c>
      <c r="I215" s="339"/>
      <c r="J215" s="339"/>
      <c r="K215" s="360"/>
    </row>
    <row r="216" s="1" customFormat="1" ht="15" customHeight="1">
      <c r="B216" s="359"/>
      <c r="C216" s="287"/>
      <c r="D216" s="287"/>
      <c r="E216" s="287"/>
      <c r="F216" s="310">
        <v>2</v>
      </c>
      <c r="G216" s="348"/>
      <c r="H216" s="339" t="s">
        <v>1363</v>
      </c>
      <c r="I216" s="339"/>
      <c r="J216" s="339"/>
      <c r="K216" s="360"/>
    </row>
    <row r="217" s="1" customFormat="1" ht="15" customHeight="1">
      <c r="B217" s="359"/>
      <c r="C217" s="287"/>
      <c r="D217" s="287"/>
      <c r="E217" s="287"/>
      <c r="F217" s="310">
        <v>3</v>
      </c>
      <c r="G217" s="348"/>
      <c r="H217" s="339" t="s">
        <v>1364</v>
      </c>
      <c r="I217" s="339"/>
      <c r="J217" s="339"/>
      <c r="K217" s="360"/>
    </row>
    <row r="218" s="1" customFormat="1" ht="15" customHeight="1">
      <c r="B218" s="359"/>
      <c r="C218" s="287"/>
      <c r="D218" s="287"/>
      <c r="E218" s="287"/>
      <c r="F218" s="310">
        <v>4</v>
      </c>
      <c r="G218" s="348"/>
      <c r="H218" s="339" t="s">
        <v>1365</v>
      </c>
      <c r="I218" s="339"/>
      <c r="J218" s="339"/>
      <c r="K218" s="360"/>
    </row>
    <row r="219" s="1" customFormat="1" ht="12.75" customHeight="1">
      <c r="B219" s="361"/>
      <c r="C219" s="362"/>
      <c r="D219" s="362"/>
      <c r="E219" s="362"/>
      <c r="F219" s="362"/>
      <c r="G219" s="362"/>
      <c r="H219" s="362"/>
      <c r="I219" s="362"/>
      <c r="J219" s="362"/>
      <c r="K219" s="36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DESKTOP-5G5LTV8\Lukáš</dc:creator>
  <cp:lastModifiedBy>DESKTOP-5G5LTV8\Lukáš</cp:lastModifiedBy>
  <dcterms:created xsi:type="dcterms:W3CDTF">2025-01-17T13:26:27Z</dcterms:created>
  <dcterms:modified xsi:type="dcterms:W3CDTF">2025-01-17T13:26:30Z</dcterms:modified>
</cp:coreProperties>
</file>